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codeName="ThisWorkbook" defaultThemeVersion="124226"/>
  <xr:revisionPtr revIDLastSave="0" documentId="13_ncr:1_{B46AE2F4-9C3D-460E-A825-9CB77FE008CD}" xr6:coauthVersionLast="36" xr6:coauthVersionMax="36" xr10:uidLastSave="{00000000-0000-0000-0000-000000000000}"/>
  <bookViews>
    <workbookView xWindow="0" yWindow="0" windowWidth="28800" windowHeight="10125" activeTab="8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6" r:id="rId5"/>
    <sheet name="Aneksi nr.3" sheetId="5" r:id="rId6"/>
    <sheet name="Aneksi nr.3.1" sheetId="7" r:id="rId7"/>
    <sheet name="Aneksi nr.3.2" sheetId="8" r:id="rId8"/>
    <sheet name="Aneksi nr.4" sheetId="9" r:id="rId9"/>
  </sheets>
  <definedNames>
    <definedName name="JR_PAGE_ANCHOR_0_1" localSheetId="1">'Aneksi nr.1.1'!$A$1</definedName>
    <definedName name="JR_PAGE_ANCHOR_0_1" localSheetId="2">'Aneksi nr.1.2'!$A$1</definedName>
    <definedName name="JR_PAGE_ANCHOR_0_1" localSheetId="3">'Aneksi nr.2'!$A$1</definedName>
    <definedName name="JR_PAGE_ANCHOR_0_1" localSheetId="4">'Aneksi nr.2.1'!$A$2</definedName>
    <definedName name="JR_PAGE_ANCHOR_0_1" localSheetId="5">'Aneksi nr.3'!$A$2</definedName>
    <definedName name="JR_PAGE_ANCHOR_0_1" localSheetId="6">'Aneksi nr.3.1'!$A$2</definedName>
    <definedName name="JR_PAGE_ANCHOR_0_1" localSheetId="7">'Aneksi nr.3.2'!$A$1</definedName>
    <definedName name="JR_PAGE_ANCHOR_0_1" localSheetId="8">'Aneksi nr.4'!$A$2</definedName>
    <definedName name="JR_PAGE_ANCHOR_0_1">'Aneksi nr.1'!$A$2</definedName>
    <definedName name="_xlnm.Print_Titles" localSheetId="7">'Aneksi nr.3.2'!$3:$3</definedName>
  </definedNames>
  <calcPr calcId="191029"/>
</workbook>
</file>

<file path=xl/calcChain.xml><?xml version="1.0" encoding="utf-8"?>
<calcChain xmlns="http://schemas.openxmlformats.org/spreadsheetml/2006/main">
  <c r="L39" i="8" l="1"/>
  <c r="L35" i="8"/>
  <c r="M7" i="8"/>
  <c r="L7" i="8"/>
  <c r="K23" i="8"/>
  <c r="M19" i="8"/>
  <c r="L19" i="8"/>
  <c r="K19" i="8"/>
  <c r="M58" i="8"/>
  <c r="M9" i="8" l="1"/>
  <c r="S13" i="7"/>
  <c r="U12" i="7"/>
  <c r="S12" i="7"/>
  <c r="M12" i="7"/>
  <c r="U11" i="7"/>
  <c r="O11" i="7"/>
  <c r="N11" i="7"/>
  <c r="Q25" i="6" l="1"/>
  <c r="M39" i="4"/>
  <c r="H39" i="4"/>
  <c r="N16" i="4"/>
  <c r="N17" i="4"/>
  <c r="N18" i="4"/>
  <c r="N19" i="4"/>
  <c r="N20" i="4"/>
  <c r="N21" i="4"/>
  <c r="M16" i="4"/>
  <c r="M17" i="4"/>
  <c r="M18" i="4"/>
  <c r="M19" i="4"/>
  <c r="M20" i="4"/>
  <c r="M21" i="4"/>
  <c r="L21" i="4"/>
  <c r="L20" i="4"/>
  <c r="L19" i="4"/>
  <c r="L18" i="4"/>
  <c r="L17" i="4"/>
  <c r="L16" i="4"/>
  <c r="L15" i="4"/>
  <c r="J33" i="4"/>
  <c r="J29" i="4"/>
  <c r="J24" i="4"/>
  <c r="J16" i="4"/>
  <c r="J17" i="4"/>
  <c r="J18" i="4"/>
  <c r="J19" i="4"/>
  <c r="J20" i="4"/>
  <c r="J21" i="4"/>
  <c r="I25" i="4"/>
  <c r="H29" i="4"/>
  <c r="I21" i="4"/>
  <c r="I19" i="4"/>
  <c r="D36" i="4"/>
  <c r="E22" i="4"/>
  <c r="E21" i="4"/>
  <c r="O16" i="3"/>
  <c r="Q15" i="3"/>
  <c r="O15" i="3"/>
  <c r="Q12" i="3"/>
  <c r="O12" i="3"/>
  <c r="O11" i="3"/>
  <c r="N26" i="2"/>
  <c r="N34" i="1"/>
  <c r="M36" i="1"/>
  <c r="M34" i="1"/>
  <c r="M29" i="1"/>
  <c r="M30" i="1"/>
  <c r="M31" i="1"/>
  <c r="M35" i="1"/>
  <c r="F36" i="1"/>
  <c r="F35" i="1"/>
  <c r="F34" i="1"/>
  <c r="O20" i="1"/>
  <c r="O21" i="1"/>
  <c r="O23" i="1"/>
  <c r="O25" i="1"/>
  <c r="O26" i="1"/>
  <c r="O28" i="1"/>
  <c r="O29" i="1"/>
  <c r="O33" i="1"/>
  <c r="O34" i="1"/>
  <c r="O36" i="1"/>
  <c r="O14" i="1"/>
  <c r="O16" i="1"/>
  <c r="O13" i="1"/>
  <c r="N20" i="1"/>
  <c r="N21" i="1"/>
  <c r="N22" i="1"/>
  <c r="N23" i="1"/>
  <c r="N24" i="1"/>
  <c r="N25" i="1"/>
  <c r="L13" i="1"/>
  <c r="K36" i="1"/>
  <c r="E21" i="1" l="1"/>
  <c r="L14" i="1" l="1"/>
  <c r="I14" i="1"/>
  <c r="G14" i="1"/>
  <c r="E14" i="1"/>
  <c r="E29" i="1"/>
  <c r="O12" i="7" l="1"/>
  <c r="P12" i="7"/>
  <c r="N12" i="7"/>
  <c r="P12" i="5"/>
  <c r="J43" i="4"/>
  <c r="M43" i="4"/>
  <c r="K44" i="4"/>
  <c r="H16" i="4"/>
  <c r="I9" i="3"/>
  <c r="M10" i="7" s="1"/>
  <c r="M13" i="7" s="1"/>
  <c r="L8" i="3"/>
  <c r="H17" i="4" s="1"/>
  <c r="K8" i="3"/>
  <c r="J8" i="3"/>
  <c r="H15" i="4" s="1"/>
  <c r="H25" i="2"/>
  <c r="L11" i="2"/>
  <c r="L9" i="3" s="1"/>
  <c r="K11" i="2"/>
  <c r="L29" i="1"/>
  <c r="I26" i="1"/>
  <c r="K13" i="1"/>
  <c r="L10" i="6" l="1"/>
  <c r="K17" i="4"/>
  <c r="P10" i="7"/>
  <c r="P13" i="7" s="1"/>
  <c r="M13" i="8" s="1"/>
  <c r="O10" i="6"/>
  <c r="K27" i="8" l="1"/>
  <c r="L27" i="8"/>
  <c r="M23" i="8"/>
  <c r="K15" i="8"/>
  <c r="L15" i="8"/>
  <c r="M15" i="8"/>
  <c r="K14" i="8"/>
  <c r="L14" i="8"/>
  <c r="M14" i="8"/>
  <c r="K11" i="8" l="1"/>
  <c r="L11" i="8"/>
  <c r="M11" i="8"/>
  <c r="K10" i="8"/>
  <c r="L10" i="8"/>
  <c r="M10" i="8"/>
  <c r="K6" i="8"/>
  <c r="L6" i="8"/>
  <c r="J14" i="8"/>
  <c r="J10" i="8"/>
  <c r="K7" i="8"/>
  <c r="J6" i="8"/>
  <c r="M6" i="8"/>
  <c r="K12" i="7" l="1"/>
  <c r="K11" i="7"/>
  <c r="K9" i="7"/>
  <c r="K8" i="7"/>
  <c r="S14" i="5"/>
  <c r="R15" i="5"/>
  <c r="Q13" i="5"/>
  <c r="Q14" i="5"/>
  <c r="S15" i="5"/>
  <c r="M12" i="5"/>
  <c r="J12" i="5"/>
  <c r="G12" i="5"/>
  <c r="R24" i="6"/>
  <c r="T23" i="6"/>
  <c r="S22" i="6"/>
  <c r="S25" i="6" s="1"/>
  <c r="R22" i="6"/>
  <c r="Q22" i="6"/>
  <c r="P22" i="6"/>
  <c r="O22" i="6"/>
  <c r="L22" i="6"/>
  <c r="K22" i="6"/>
  <c r="S21" i="6"/>
  <c r="R21" i="6"/>
  <c r="Q21" i="6"/>
  <c r="P21" i="6"/>
  <c r="P24" i="6" s="1"/>
  <c r="O21" i="6"/>
  <c r="N21" i="6"/>
  <c r="M21" i="6"/>
  <c r="L21" i="6"/>
  <c r="S20" i="6"/>
  <c r="R20" i="6"/>
  <c r="Q20" i="6"/>
  <c r="P20" i="6"/>
  <c r="O20" i="6"/>
  <c r="N20" i="6"/>
  <c r="M20" i="6"/>
  <c r="L20" i="6"/>
  <c r="K20" i="6"/>
  <c r="T15" i="6"/>
  <c r="T13" i="6"/>
  <c r="T12" i="6"/>
  <c r="T11" i="6"/>
  <c r="T9" i="6"/>
  <c r="T8" i="6"/>
  <c r="M47" i="4"/>
  <c r="D47" i="4"/>
  <c r="M44" i="4"/>
  <c r="H44" i="4"/>
  <c r="D44" i="4"/>
  <c r="K29" i="4"/>
  <c r="M28" i="4"/>
  <c r="M29" i="4" s="1"/>
  <c r="K28" i="4"/>
  <c r="H28" i="4"/>
  <c r="F28" i="4"/>
  <c r="F29" i="4" s="1"/>
  <c r="D28" i="4"/>
  <c r="D29" i="4" s="1"/>
  <c r="H22" i="4"/>
  <c r="F22" i="4"/>
  <c r="J26" i="4"/>
  <c r="J28" i="4" s="1"/>
  <c r="K25" i="4"/>
  <c r="J25" i="4"/>
  <c r="H25" i="4"/>
  <c r="F25" i="4"/>
  <c r="D25" i="4"/>
  <c r="M24" i="4"/>
  <c r="M23" i="4"/>
  <c r="J15" i="4"/>
  <c r="D22" i="4"/>
  <c r="L16" i="3"/>
  <c r="K15" i="3"/>
  <c r="J17" i="3"/>
  <c r="J15" i="3"/>
  <c r="I17" i="3"/>
  <c r="I16" i="3"/>
  <c r="I15" i="3"/>
  <c r="I14" i="3"/>
  <c r="H17" i="3"/>
  <c r="H16" i="3"/>
  <c r="H15" i="3"/>
  <c r="H14" i="3"/>
  <c r="Q11" i="3"/>
  <c r="I11" i="3"/>
  <c r="H11" i="3"/>
  <c r="R10" i="3"/>
  <c r="L7" i="3"/>
  <c r="L14" i="3" s="1"/>
  <c r="L12" i="3"/>
  <c r="K9" i="3"/>
  <c r="K7" i="3"/>
  <c r="K14" i="3" s="1"/>
  <c r="J9" i="3"/>
  <c r="J7" i="3"/>
  <c r="R7" i="3" s="1"/>
  <c r="Q14" i="2"/>
  <c r="H21" i="2"/>
  <c r="Q24" i="6" l="1"/>
  <c r="G21" i="4"/>
  <c r="G16" i="4"/>
  <c r="G22" i="4"/>
  <c r="G17" i="4"/>
  <c r="G15" i="4"/>
  <c r="F30" i="4"/>
  <c r="F33" i="4" s="1"/>
  <c r="F36" i="4"/>
  <c r="F53" i="4" s="1"/>
  <c r="S24" i="6"/>
  <c r="O25" i="6"/>
  <c r="M25" i="4"/>
  <c r="D30" i="4"/>
  <c r="D33" i="4" s="1"/>
  <c r="D53" i="4"/>
  <c r="L24" i="6"/>
  <c r="H36" i="4"/>
  <c r="H53" i="4" s="1"/>
  <c r="K16" i="3"/>
  <c r="N10" i="6"/>
  <c r="N22" i="6" s="1"/>
  <c r="K16" i="4"/>
  <c r="O10" i="7"/>
  <c r="O13" i="7" s="1"/>
  <c r="J11" i="3"/>
  <c r="N10" i="7"/>
  <c r="M10" i="6"/>
  <c r="K15" i="4"/>
  <c r="J14" i="3"/>
  <c r="R14" i="3" s="1"/>
  <c r="O24" i="6"/>
  <c r="N24" i="6"/>
  <c r="N25" i="6"/>
  <c r="J22" i="4"/>
  <c r="K11" i="3"/>
  <c r="L15" i="3"/>
  <c r="R15" i="3" s="1"/>
  <c r="S12" i="5"/>
  <c r="R12" i="5"/>
  <c r="J12" i="3"/>
  <c r="L11" i="3"/>
  <c r="K12" i="3"/>
  <c r="H30" i="4"/>
  <c r="H33" i="4" s="1"/>
  <c r="K24" i="6"/>
  <c r="Q12" i="5"/>
  <c r="Q15" i="5"/>
  <c r="R14" i="5"/>
  <c r="S13" i="5"/>
  <c r="R8" i="3"/>
  <c r="J16" i="3"/>
  <c r="T20" i="6"/>
  <c r="R13" i="5"/>
  <c r="R9" i="3"/>
  <c r="T21" i="6"/>
  <c r="Q24" i="2"/>
  <c r="P23" i="2"/>
  <c r="O23" i="2"/>
  <c r="N23" i="2"/>
  <c r="M23" i="2"/>
  <c r="L23" i="2"/>
  <c r="K23" i="2"/>
  <c r="J23" i="2"/>
  <c r="I23" i="2"/>
  <c r="H23" i="2"/>
  <c r="P22" i="2"/>
  <c r="O22" i="2"/>
  <c r="O25" i="2" s="1"/>
  <c r="N22" i="2"/>
  <c r="N25" i="2" s="1"/>
  <c r="M22" i="2"/>
  <c r="L22" i="2"/>
  <c r="K22" i="2"/>
  <c r="J22" i="2"/>
  <c r="I22" i="2"/>
  <c r="P21" i="2"/>
  <c r="O21" i="2"/>
  <c r="N21" i="2"/>
  <c r="M21" i="2"/>
  <c r="L21" i="2"/>
  <c r="K21" i="2"/>
  <c r="J21" i="2"/>
  <c r="I21" i="2"/>
  <c r="Q16" i="2"/>
  <c r="Q13" i="2"/>
  <c r="Q12" i="2"/>
  <c r="Q11" i="2"/>
  <c r="Q10" i="2"/>
  <c r="Q9" i="2"/>
  <c r="O19" i="1"/>
  <c r="N15" i="4" s="1"/>
  <c r="K29" i="1"/>
  <c r="K33" i="1" s="1"/>
  <c r="I29" i="1"/>
  <c r="I33" i="1" s="1"/>
  <c r="N28" i="1"/>
  <c r="J28" i="1"/>
  <c r="N32" i="1"/>
  <c r="N31" i="1"/>
  <c r="N30" i="1"/>
  <c r="N27" i="1"/>
  <c r="N29" i="1" s="1"/>
  <c r="N19" i="1"/>
  <c r="H25" i="1"/>
  <c r="H24" i="1"/>
  <c r="H23" i="1"/>
  <c r="H22" i="1"/>
  <c r="H21" i="1"/>
  <c r="H20" i="1"/>
  <c r="H19" i="1"/>
  <c r="R16" i="3" l="1"/>
  <c r="P25" i="2"/>
  <c r="J25" i="2"/>
  <c r="I25" i="2"/>
  <c r="J36" i="4"/>
  <c r="J53" i="4" s="1"/>
  <c r="J30" i="4"/>
  <c r="N33" i="1"/>
  <c r="M22" i="6"/>
  <c r="T10" i="6"/>
  <c r="M15" i="4"/>
  <c r="M22" i="4" s="1"/>
  <c r="K22" i="4"/>
  <c r="N13" i="7"/>
  <c r="K13" i="7" s="1"/>
  <c r="K10" i="7"/>
  <c r="R12" i="3"/>
  <c r="L25" i="2"/>
  <c r="K25" i="2"/>
  <c r="R11" i="3"/>
  <c r="J26" i="2"/>
  <c r="K26" i="2"/>
  <c r="Q21" i="2"/>
  <c r="Q22" i="2"/>
  <c r="M25" i="2"/>
  <c r="Q23" i="2"/>
  <c r="Q26" i="2" s="1"/>
  <c r="L26" i="2"/>
  <c r="P26" i="2"/>
  <c r="N26" i="1"/>
  <c r="L26" i="1"/>
  <c r="L34" i="1" s="1"/>
  <c r="K20" i="1"/>
  <c r="K21" i="1"/>
  <c r="K22" i="1"/>
  <c r="K23" i="1"/>
  <c r="K24" i="1"/>
  <c r="K25" i="1"/>
  <c r="K19" i="1"/>
  <c r="M30" i="4" l="1"/>
  <c r="M33" i="4" s="1"/>
  <c r="M36" i="4"/>
  <c r="M53" i="4" s="1"/>
  <c r="M25" i="6"/>
  <c r="T22" i="6"/>
  <c r="T25" i="6" s="1"/>
  <c r="M24" i="6"/>
  <c r="T24" i="6" s="1"/>
  <c r="K36" i="4"/>
  <c r="K53" i="4" s="1"/>
  <c r="N53" i="4" s="1"/>
  <c r="N22" i="4"/>
  <c r="K30" i="4"/>
  <c r="N36" i="1"/>
  <c r="K26" i="1"/>
  <c r="K34" i="1" s="1"/>
  <c r="L36" i="1"/>
  <c r="I34" i="1"/>
  <c r="I36" i="1" s="1"/>
  <c r="Q25" i="2"/>
  <c r="G26" i="1"/>
  <c r="G36" i="1" s="1"/>
  <c r="E26" i="1"/>
  <c r="F21" i="1"/>
  <c r="F20" i="1"/>
  <c r="N14" i="1"/>
  <c r="N13" i="1"/>
  <c r="M14" i="1"/>
  <c r="M13" i="1"/>
  <c r="F16" i="1"/>
  <c r="G16" i="1"/>
  <c r="H16" i="1"/>
  <c r="I16" i="1"/>
  <c r="J26" i="1" s="1"/>
  <c r="J16" i="1"/>
  <c r="L16" i="1"/>
  <c r="M26" i="1" s="1"/>
  <c r="M16" i="1"/>
  <c r="E16" i="1"/>
  <c r="K14" i="1"/>
  <c r="K16" i="1" s="1"/>
  <c r="F25" i="1"/>
  <c r="F22" i="1" l="1"/>
  <c r="F28" i="1"/>
  <c r="N30" i="4"/>
  <c r="K33" i="4"/>
  <c r="F26" i="1"/>
  <c r="E34" i="1"/>
  <c r="E36" i="1" s="1"/>
  <c r="N16" i="1"/>
  <c r="J24" i="1"/>
  <c r="J20" i="1"/>
  <c r="J23" i="1"/>
  <c r="J19" i="1"/>
  <c r="J32" i="1"/>
  <c r="J22" i="1"/>
  <c r="J31" i="1"/>
  <c r="J25" i="1"/>
  <c r="J21" i="1"/>
  <c r="J33" i="1"/>
  <c r="F19" i="1"/>
  <c r="F32" i="1"/>
  <c r="M25" i="1"/>
  <c r="M21" i="1"/>
  <c r="M19" i="1"/>
  <c r="M22" i="1"/>
  <c r="M24" i="1"/>
  <c r="M20" i="1"/>
  <c r="M23" i="1"/>
  <c r="H26" i="1"/>
  <c r="F33" i="1"/>
</calcChain>
</file>

<file path=xl/sharedStrings.xml><?xml version="1.0" encoding="utf-8"?>
<sst xmlns="http://schemas.openxmlformats.org/spreadsheetml/2006/main" count="984" uniqueCount="271">
  <si>
    <t>në/lekë</t>
  </si>
  <si>
    <t>Emri i Grupit</t>
  </si>
  <si>
    <t>Kodi i grupit</t>
  </si>
  <si>
    <t>EMËRTIME</t>
  </si>
  <si>
    <t>Shpenzimet e Ministrisë/Institucionit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</si>
  <si>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</si>
  <si>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</si>
  <si>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</si>
  <si>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</si>
  <si>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</si>
  <si>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</si>
  <si>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</si>
  <si>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</si>
  <si>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</si>
  <si>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</si>
  <si>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</si>
  <si>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</si>
  <si>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</si>
  <si>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</si>
  <si>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</si>
  <si>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</si>
  <si>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</si>
  <si>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</si>
  <si>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</si>
  <si>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</si>
  <si>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</si>
  <si>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Shpenzime nga te Ardhurat Jashte limitit (Kap 06)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</si>
  <si>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</si>
  <si>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</si>
  <si>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</si>
  <si>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</si>
  <si>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</si>
  <si>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</si>
  <si>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</si>
  <si>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</si>
  <si>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</si>
  <si>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</si>
  <si>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</si>
  <si>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</si>
  <si>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</si>
  <si>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</si>
  <si>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</si>
  <si>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</si>
  <si>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</si>
  <si>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</si>
  <si>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</si>
  <si>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</si>
  <si>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</si>
  <si>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</si>
  <si>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</si>
  <si>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</si>
  <si>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</si>
  <si>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</si>
  <si>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</si>
  <si>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Emri</t>
  </si>
  <si>
    <t>Firma</t>
  </si>
  <si>
    <t>Data</t>
  </si>
  <si>
    <t>ANEKSI nr.1 " Raporti Përmbledhës i Shpenzimeve të Ministrisë/Institucionit Buxhetor"</t>
  </si>
  <si>
    <t>Drejtuesi i Ekipit Menaxhues të Programit</t>
  </si>
  <si>
    <t>Angazhime</t>
  </si>
  <si>
    <t>Nga të ardhurat jashtë limitit</t>
  </si>
  <si>
    <t>06</t>
  </si>
  <si>
    <t>Fakti</t>
  </si>
  <si>
    <t>Realizimi ne %</t>
  </si>
  <si>
    <t>Ndryshimi ne vlere absolute</t>
  </si>
  <si>
    <t>Total</t>
  </si>
  <si>
    <t>Plani i rishikuar</t>
  </si>
  <si>
    <t>Plani fillestar</t>
  </si>
  <si>
    <t>TVSH, Detyrim Doganor</t>
  </si>
  <si>
    <t>04</t>
  </si>
  <si>
    <t>Financim i huaj - Grant</t>
  </si>
  <si>
    <t>02</t>
  </si>
  <si>
    <t>Nga Buxheti</t>
  </si>
  <si>
    <t>01</t>
  </si>
  <si>
    <t>Transferta për Buxhetet Familiare dhe Individët</t>
  </si>
  <si>
    <t>Transfer.
Korrente të Huaja</t>
  </si>
  <si>
    <t>Të Tjera
Transfer.Korrente Brendshme</t>
  </si>
  <si>
    <t>Subveci-
net</t>
  </si>
  <si>
    <t>Mallra dhe
Shërbime</t>
  </si>
  <si>
    <t>Kontrib.e 
Sigurimeve Shoqërore</t>
  </si>
  <si>
    <t>Pagat</t>
  </si>
  <si>
    <t>Shpenzime
Kapitale të Trupëzuara</t>
  </si>
  <si>
    <t>Shpenzime
Kapitale të Patrupëzuara</t>
  </si>
  <si>
    <t>Periodike /Vjetore</t>
  </si>
  <si>
    <t>Artikujt buxhetore</t>
  </si>
  <si>
    <t>Buxheti</t>
  </si>
  <si>
    <t>Emërtimi i Kapitullit</t>
  </si>
  <si>
    <t>Kodi i Kapitullit</t>
  </si>
  <si>
    <t>Numri faktik</t>
  </si>
  <si>
    <t>Numri i punonjesve në Total</t>
  </si>
  <si>
    <t>Shpenzime faktike</t>
  </si>
  <si>
    <t>Te ardhura jashte limiti</t>
  </si>
  <si>
    <t>Art. 606</t>
  </si>
  <si>
    <t>Art. 605</t>
  </si>
  <si>
    <t>Art. 604</t>
  </si>
  <si>
    <t>Art. 603</t>
  </si>
  <si>
    <t>Art. 602</t>
  </si>
  <si>
    <t>Art. 601</t>
  </si>
  <si>
    <t>Art. 600</t>
  </si>
  <si>
    <t>Art. 231</t>
  </si>
  <si>
    <t>Art. 230</t>
  </si>
  <si>
    <t>Tipi i Buxhetit</t>
  </si>
  <si>
    <t>Viti</t>
  </si>
  <si>
    <t>Emërtimi i Programit</t>
  </si>
  <si>
    <t>Aneksi 1.2 "Shpenzimet Buxhetore në Total Programi dhe Total Ministrie/Institucioni Buxhetor"</t>
  </si>
  <si>
    <t>Drejtuesi i Ekipit 
Menaxhues të 
Programit</t>
  </si>
  <si>
    <t>Totali i Shpenzimeve të Programit</t>
  </si>
  <si>
    <t>Emertimi</t>
  </si>
  <si>
    <t>Kodi i produktit</t>
  </si>
  <si>
    <t>Kërkesa të trajtuara</t>
  </si>
  <si>
    <t>Shpenzime korente nga të ardhurat jashtë limitit (Kap 06)</t>
  </si>
  <si>
    <t>Total Shpenzime nga të ardhurat jashtë limitit (Kap 06)</t>
  </si>
  <si>
    <t>Nëntotali Shpenzime Kapitale me financim të huaj</t>
  </si>
  <si>
    <t>Nëntotali Shpenzime Kapitale me financim të brendshëm</t>
  </si>
  <si>
    <t>Mobileri dhe orendi zyre</t>
  </si>
  <si>
    <t>Blerje pajisje kompjuterike</t>
  </si>
  <si>
    <t>Totali Shpenzime për Investime</t>
  </si>
  <si>
    <t>Totali i Shpenzime Korente</t>
  </si>
  <si>
    <t>Shpenzimet sipas produkteve të programit buxhetor</t>
  </si>
  <si>
    <t>Shpenzime Kapitale nga të Ardhurat Jashtë limitit (Kap 06)</t>
  </si>
  <si>
    <t>Shpenzime Korente nga të Ardhurat Jashtë limitit (Kap 06)</t>
  </si>
  <si>
    <t>Totali i Shpenzimeve Buxhetore të Programit</t>
  </si>
  <si>
    <t>Totali i Shpenzimeve Kapitale</t>
  </si>
  <si>
    <t>Nëntotali Shpenzime Korente</t>
  </si>
  <si>
    <t>Ndryshimi i planit vjetor</t>
  </si>
  <si>
    <t>Shpenzime              Faktike</t>
  </si>
  <si>
    <t>Ndryshimi Vjetor                    ( Plan - Fakt)</t>
  </si>
  <si>
    <t>Viti paraardhës</t>
  </si>
  <si>
    <t>Shpenzimet e Programit</t>
  </si>
  <si>
    <t>Kodi i programit</t>
  </si>
  <si>
    <t xml:space="preserve"> Emri i Grupit</t>
  </si>
  <si>
    <t>ANEKSI nr. 2 " Raporti mbi Ekzekutimin e Buxhetit në nivelin e Programit të Buxhetit"</t>
  </si>
  <si>
    <t>Produktet e realizuara nga përdorimi i të ardhurave jashtë limitit (Nga kapitulli 06)</t>
  </si>
  <si>
    <t>Produktet e realizuara me shpenzimet buxhetore të programit</t>
  </si>
  <si>
    <t>(15)</t>
  </si>
  <si>
    <t>(14)</t>
  </si>
  <si>
    <t>(13)</t>
  </si>
  <si>
    <t>(12)</t>
  </si>
  <si>
    <t>(11)</t>
  </si>
  <si>
    <t>(10)</t>
  </si>
  <si>
    <t>(7)</t>
  </si>
  <si>
    <t>15=(12)-(9)</t>
  </si>
  <si>
    <t>14=(12)-(6)</t>
  </si>
  <si>
    <t>13=(12)-(3)</t>
  </si>
  <si>
    <t>Sasia (sipas planit 
të rishikuar të vitit korent)</t>
  </si>
  <si>
    <t>Sasia (sipas planit 
Fillestar Vjetor)</t>
  </si>
  <si>
    <t>Kosto për Njësi 
(sipas vitit paraardhës)</t>
  </si>
  <si>
    <t>Shpenzimet Faktike 
 (sipas vitit paraardhes)</t>
  </si>
  <si>
    <t>Sasia Faktike 
(Viti paraardhës)</t>
  </si>
  <si>
    <t>Deviacioni i Kostos për Njësi</t>
  </si>
  <si>
    <t>Periudha Rapotuese</t>
  </si>
  <si>
    <t xml:space="preserve">Njësia matëse </t>
  </si>
  <si>
    <t>Emërtimi i Produktit</t>
  </si>
  <si>
    <t>Kodi i Produktit</t>
  </si>
  <si>
    <t>ANEKSI nr.3 "Raporti i performancës së produkteve të programit"</t>
  </si>
  <si>
    <t>Nga Te ardhura jashte limiti</t>
  </si>
  <si>
    <t>Transfer.Korrente të Huaja</t>
  </si>
  <si>
    <t>Të Tjera Transfer.Korrente Brendshme</t>
  </si>
  <si>
    <t>Subveci-net</t>
  </si>
  <si>
    <t>Mallra dhe Shërbime</t>
  </si>
  <si>
    <t>Kontrib.e Sigurimeve Shoqërore</t>
  </si>
  <si>
    <t>Shpenzime Kapitale të Trupëzuara</t>
  </si>
  <si>
    <t>Shpenzime Kapitale të Patrupëzuara</t>
  </si>
  <si>
    <t>Totali i shpenzimeve nga të Ardhura jashte limiti</t>
  </si>
  <si>
    <t>Totali i shpenzime buxhetore</t>
  </si>
  <si>
    <t>Transferta për Buxhetet Familjare dhe Individët</t>
  </si>
  <si>
    <t>Sasia</t>
  </si>
  <si>
    <t>Kodi I Produktit</t>
  </si>
  <si>
    <t>Aneksi 3.1 "Raporti i performancës së produkteve të programit sipas artikujve"</t>
  </si>
  <si>
    <t>Deviacioni i kostos faktike për njësi gjate viteve</t>
  </si>
  <si>
    <t>Deviacioni i planit të rishikuar për njësi gjate viteve</t>
  </si>
  <si>
    <t>Deviacioni i planit fillestar për njësi gjatë viteve</t>
  </si>
  <si>
    <t>Type Title</t>
  </si>
  <si>
    <t>KPI Target Periodicit</t>
  </si>
  <si>
    <t>Kodi I Programit</t>
  </si>
  <si>
    <t>Emertimi I Programit</t>
  </si>
  <si>
    <t>Kodi I produktit</t>
  </si>
  <si>
    <t>Emertimi I Produktit</t>
  </si>
  <si>
    <t>Aneksi 3.2 " Deviacioni kostos për njësi në vite"</t>
  </si>
  <si>
    <t xml:space="preserve">Plani Fillestar Sasia </t>
  </si>
  <si>
    <t>Plani FillesTar Shpenzime</t>
  </si>
  <si>
    <t>Kosto per njesi</t>
  </si>
  <si>
    <t>Plani I Rishikuar Sasia</t>
  </si>
  <si>
    <t>Shpenzimet e Rishikuara</t>
  </si>
  <si>
    <t>Kosto per njesi e Rishikuar</t>
  </si>
  <si>
    <t>Sasia Faktike</t>
  </si>
  <si>
    <t>Shpenzime Faktike</t>
  </si>
  <si>
    <t>Kosto per njesi Fakt</t>
  </si>
  <si>
    <t>ANEKSI 1.1 "Raporti i Shpenzimeve të Ministrisë/Institucionit sipas kapitujve "</t>
  </si>
  <si>
    <t>Aneksi 2/1 "Shpenzimet e programit sipas kapitujve"</t>
  </si>
  <si>
    <t xml:space="preserve">Totali i Shpenzimeve buxhetore </t>
  </si>
  <si>
    <t>Totali Shpenzimeve te AKT-se</t>
  </si>
  <si>
    <t>Agjencia Kombetare e Turizmit</t>
  </si>
  <si>
    <t>Kodi i Institucionit</t>
  </si>
  <si>
    <t>Drejtor i Përgjithshëm</t>
  </si>
  <si>
    <t>Total i Institucionit</t>
  </si>
  <si>
    <t>Rikonstruksione</t>
  </si>
  <si>
    <t>18BE905</t>
  </si>
  <si>
    <t>Promovimi turizmit</t>
  </si>
  <si>
    <t>Produkti….</t>
  </si>
  <si>
    <t>Treguesi I Performances……</t>
  </si>
  <si>
    <t>B</t>
  </si>
  <si>
    <t>C</t>
  </si>
  <si>
    <t>D</t>
  </si>
  <si>
    <t>Cope</t>
  </si>
  <si>
    <t>04760</t>
  </si>
  <si>
    <t>92603AC</t>
  </si>
  <si>
    <t>Tvsh+Kosto lokale projekte</t>
  </si>
  <si>
    <t>Blerje kondicioneri</t>
  </si>
  <si>
    <t>Kodi institucionit</t>
  </si>
  <si>
    <t>M260001</t>
  </si>
  <si>
    <t>ANEKSI nr.4 "Raporti i realizimit te objektivave te politikes se programit"</t>
  </si>
  <si>
    <t>Emertimi i programit:</t>
  </si>
  <si>
    <t>Komente</t>
  </si>
  <si>
    <t>Qellimi 1</t>
  </si>
  <si>
    <t>Kthimi i Shqipërisë në një destinacion tërheqës turistik, cilësor dhe të qëndrueshëm, duke shfrytëzuar potenciale dhe burime lokale, duke u fokusuar në atë çka është unike në Shqipëri.</t>
  </si>
  <si>
    <t>.....</t>
  </si>
  <si>
    <t>**Treguesit e performancës/Produktet:</t>
  </si>
  <si>
    <r>
      <rPr>
        <b/>
        <sz val="14"/>
        <color indexed="60"/>
        <rFont val="Calibri"/>
        <family val="2"/>
        <charset val="238"/>
      </rPr>
      <t>*</t>
    </r>
    <r>
      <rPr>
        <b/>
        <sz val="12"/>
        <color indexed="60"/>
        <rFont val="Calibri"/>
        <family val="2"/>
      </rPr>
      <t>Objektivat e politikës*:</t>
    </r>
  </si>
  <si>
    <t>Kodi i
Treguesit te Performances/Produktit</t>
  </si>
  <si>
    <r>
      <t>Emertimi i Treguesit te Performances</t>
    </r>
    <r>
      <rPr>
        <b/>
        <sz val="11"/>
        <color indexed="60"/>
        <rFont val="Calibri"/>
        <family val="2"/>
        <charset val="238"/>
      </rPr>
      <t>***</t>
    </r>
    <r>
      <rPr>
        <b/>
        <sz val="10"/>
        <color indexed="8"/>
        <rFont val="Calibri"/>
        <family val="2"/>
      </rPr>
      <t>/Produktit</t>
    </r>
    <r>
      <rPr>
        <b/>
        <sz val="12"/>
        <color indexed="60"/>
        <rFont val="Calibri"/>
        <family val="2"/>
        <charset val="238"/>
      </rPr>
      <t/>
    </r>
  </si>
  <si>
    <t>Niveli faktik i  vitit paraardhes</t>
  </si>
  <si>
    <t>Niveli i planifikuar ne vitin korent</t>
  </si>
  <si>
    <t>Niveli i rishikuar ne vitin korent</t>
  </si>
  <si>
    <t>Niveli faktik ne fund te vitit korent</t>
  </si>
  <si>
    <t>% e Realizimit te Treguesit te Performances/Produktit</t>
  </si>
  <si>
    <t>Objektivi 1.1</t>
  </si>
  <si>
    <t>Zbatimin e Strategjisë Kombëtare të Zhvillimit të Turizmit dhe Strategjinë Kombëtare të Marketingut për sektorin e Turizmit , zbatimin e politikave të marketingut në fushën e turizmit  për promovimin e turizmit shqiptar në nivel ndërkombetar dhe kombëtar,krijimin e infrastrukutarave të nevojshme për dhenie informacioni për vizitore udhëtare dhe turist nëlidhje me kapacitetet turistike ,destinacionet turistike ,shërbimet turistike (Kalendari kulturor) qe ofron vendi yne.Zhvillimin e një aplikacioni per eventet turistike me qëllim promovimin  e Shqiperise turistike permes eventeve kulturore sportive dhe te trashegimise te ofruara ne te gjithe territorin e vendit. Ky kalendar do te sherbej ne lehtesimin e dhenies se informacionit te aktiviteteve dhe do te nxis interesimin e vizitoreve vendas dhe te huaj per te njohur shqiperine ne te gjitha dimensionete  saj, zhvillimin e projekteve per turizmin sipas fushës se veprimtarise,promovimi si brenda dhe jashtë vendit të produkteve dhe destinacioneve turistike duke bashkepunuar me organizma të tjera që operojnë ne fushën e turizmit.</t>
  </si>
  <si>
    <t>..............</t>
  </si>
  <si>
    <t xml:space="preserve">Objektivi 1.2 </t>
  </si>
  <si>
    <t>………</t>
  </si>
  <si>
    <t>Objektivi 1.3</t>
  </si>
  <si>
    <t xml:space="preserve"> ………..</t>
  </si>
  <si>
    <r>
      <rPr>
        <b/>
        <i/>
        <sz val="11"/>
        <color indexed="60"/>
        <rFont val="Calibri"/>
        <family val="2"/>
        <charset val="238"/>
      </rPr>
      <t>*</t>
    </r>
    <r>
      <rPr>
        <b/>
        <i/>
        <sz val="10"/>
        <color indexed="60"/>
        <rFont val="Calibri"/>
        <family val="2"/>
        <charset val="238"/>
      </rPr>
      <t>Objektivat e listuar jane ne funksion te permbushjes se qellimit te mesiperm te politikes. Nese specifikohet me shume se 1 Qellim, ai se bashku me objektivat e tij (psh Qellimi 2 me Objektiv 2.1; 2.2; etj) duhet te futen ne nje tabele tjeter te ngjashme, ne vazhdim te kesaj.</t>
    </r>
  </si>
  <si>
    <r>
      <rPr>
        <b/>
        <i/>
        <sz val="11"/>
        <color indexed="60"/>
        <rFont val="Calibri"/>
        <family val="2"/>
        <charset val="238"/>
      </rPr>
      <t>** Si tregues për vlerësimin e performancës së objektivave, krahas produkteve, shërbejnë edhe tregues të tjerë të matshëm të lidhur me to. Këto mund të jene standarte të njohura të fushës; tregues statistikorë; indekse kombëtare e ndërkombëtare,etj.</t>
    </r>
    <r>
      <rPr>
        <b/>
        <i/>
        <sz val="10"/>
        <color indexed="60"/>
        <rFont val="Calibri"/>
        <family val="2"/>
        <charset val="238"/>
      </rPr>
      <t xml:space="preserve"> </t>
    </r>
  </si>
  <si>
    <r>
      <rPr>
        <b/>
        <i/>
        <sz val="11"/>
        <color indexed="60"/>
        <rFont val="Calibri"/>
        <family val="2"/>
        <charset val="238"/>
      </rPr>
      <t>***</t>
    </r>
    <r>
      <rPr>
        <b/>
        <i/>
        <sz val="10"/>
        <color indexed="60"/>
        <rFont val="Calibri"/>
        <family val="2"/>
        <charset val="238"/>
      </rPr>
      <t>Ketu listohen te gjithe treguesit e performances, perfshi dhe produktet. Raportimi per produktet behet periodik dhe vjetor, ndersa raportimi per treguesit e performances mund te behet edhe vetem vjetor, nqs matshmeria e tyre periodike paraqet veshtiresi objektive.</t>
    </r>
  </si>
  <si>
    <t xml:space="preserve">         Njekohesisht, per ata tregues performance te cilet nuk vleresohen mbi baze vjetore por disa vjecare (psh vleresime ndekombetare te tilla si: OBI, PISA score, PEFA score, etc), si nivel i vitit paraardhes vendoset niveli me i fundit i regjistruar per ta.</t>
  </si>
  <si>
    <t>Blerje kondicioner</t>
  </si>
  <si>
    <r>
      <t xml:space="preserve">Zana </t>
    </r>
    <r>
      <rPr>
        <sz val="7"/>
        <color rgb="FF080808"/>
        <rFont val="Calibri"/>
        <family val="2"/>
      </rPr>
      <t>Ç</t>
    </r>
    <r>
      <rPr>
        <sz val="7"/>
        <color rgb="FF080808"/>
        <rFont val="Arial"/>
        <family val="2"/>
      </rPr>
      <t>ela</t>
    </r>
  </si>
  <si>
    <t>Zana Çela</t>
  </si>
  <si>
    <t>Periudha e Raportimit  04-2025</t>
  </si>
  <si>
    <t>Viti paraardhës 2024</t>
  </si>
  <si>
    <t>Plani Fillestar
 Vjetor 
Viti 2025</t>
  </si>
  <si>
    <t>Plani Vjetor
 i Rishikuar
 Viti 2025</t>
  </si>
  <si>
    <t>04-M 2025</t>
  </si>
  <si>
    <t>Eva Karkini</t>
  </si>
  <si>
    <t>Turizëm i promovuar</t>
  </si>
  <si>
    <t>Periudha e Raportimit  4-2025</t>
  </si>
  <si>
    <t>Emri                                         Eva Karkini</t>
  </si>
  <si>
    <t>4-M 2025</t>
  </si>
  <si>
    <t>Shpenzimet (sipas 
planit Fillestar Vjetor)</t>
  </si>
  <si>
    <t>Kosto për Njësi 
(sipas planit Fillestar të vitit)</t>
  </si>
  <si>
    <t>Shpenzimet (sipas /planit të rishikuar të vitit korent)</t>
  </si>
  <si>
    <t>Kosto për Njësi(sipas planit të rishikuar të vitit korent)</t>
  </si>
  <si>
    <t>Sasia Faktike (në fund të periudhës korente)</t>
  </si>
  <si>
    <t>Shpenzimet Faktike (në fund të periudhës korente)</t>
  </si>
  <si>
    <t>Kosto për Njësi Faktike (në fund të vitit korent)</t>
  </si>
  <si>
    <t>Emri                     Eva Karkini</t>
  </si>
  <si>
    <t>Turizëm i Promovuar</t>
  </si>
  <si>
    <t>4-2025</t>
  </si>
  <si>
    <t>Periudha e Raportimit: JANAR-PRILL 2025</t>
  </si>
  <si>
    <t>Kodi i grupit 1026088</t>
  </si>
  <si>
    <t>Agjencia Kombëtare e Turizmit</t>
  </si>
  <si>
    <t xml:space="preserve"> Emri i Programit</t>
  </si>
  <si>
    <t xml:space="preserve"> Emri i programit</t>
  </si>
  <si>
    <t>Promovimi i Turizmit</t>
  </si>
  <si>
    <t>24AG501</t>
  </si>
  <si>
    <t>Krijim i web-it te ri</t>
  </si>
  <si>
    <t>18AV402</t>
  </si>
  <si>
    <t>Blerje pajisje TIK</t>
  </si>
  <si>
    <t xml:space="preserve">Panairi i Madridit, Fitur 2025 ne datat 22-26 Janar 2025                                                   Panairi i Tiranës ne datat 12-13 Shkurt 2025 Panairi I Berlinit ITB Berlin ne datat 4-6 Mars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Perditesim, mirembajtje dhe promovim i Aplikacionit Tea 3.0                                                              Realizimi i i projektit "Wanderlust in Albania 2" Organizmi i fam trip me blogeret izraelit   Organizimi i fam tripit me gazetaret franceze per emisionin "Echappees belles"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</si>
</sst>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0"/>
    <numFmt numFmtId="166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ansSerif"/>
      <family val="2"/>
    </font>
    <font>
      <b/>
      <sz val="7"/>
      <name val="Arial"/>
      <family val="2"/>
    </font>
    <font>
      <b/>
      <sz val="7"/>
      <color rgb="FF080808"/>
      <name val="Arial"/>
      <family val="2"/>
    </font>
    <font>
      <sz val="9"/>
      <color rgb="FF000000"/>
      <name val="Calibri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50505"/>
      <name val="SansSerif"/>
      <family val="2"/>
    </font>
    <font>
      <b/>
      <sz val="9"/>
      <color rgb="FF050505"/>
      <name val="SansSerif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9"/>
      <name val="SansSerif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8"/>
      <name val="SansSerif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SansSerif"/>
      <family val="2"/>
    </font>
    <font>
      <b/>
      <sz val="8"/>
      <color rgb="FFC00000"/>
      <name val="Arial"/>
      <family val="2"/>
    </font>
    <font>
      <b/>
      <sz val="11"/>
      <name val="SansSerif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rgb="FFC00000"/>
      <name val="Arial"/>
      <family val="2"/>
      <charset val="238"/>
    </font>
    <font>
      <u/>
      <sz val="12"/>
      <color rgb="FFC00000"/>
      <name val="Arial"/>
      <family val="2"/>
      <charset val="238"/>
    </font>
    <font>
      <b/>
      <sz val="9"/>
      <color rgb="FFC00000"/>
      <name val="Arial"/>
      <family val="2"/>
    </font>
    <font>
      <b/>
      <sz val="10"/>
      <color rgb="FFC00000"/>
      <name val="Arial"/>
      <family val="2"/>
      <charset val="238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indexed="60"/>
      <name val="Calibri"/>
      <family val="2"/>
      <charset val="238"/>
    </font>
    <font>
      <b/>
      <sz val="12"/>
      <color indexed="6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60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60"/>
      <name val="Calibri"/>
      <family val="2"/>
      <charset val="238"/>
    </font>
    <font>
      <sz val="10"/>
      <name val="Arial"/>
      <family val="2"/>
      <charset val="238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color rgb="FFC00000"/>
      <name val="Calibri"/>
      <family val="2"/>
      <charset val="238"/>
      <scheme val="minor"/>
    </font>
    <font>
      <b/>
      <i/>
      <sz val="11"/>
      <color indexed="60"/>
      <name val="Calibri"/>
      <family val="2"/>
      <charset val="238"/>
    </font>
    <font>
      <b/>
      <i/>
      <sz val="10"/>
      <color indexed="60"/>
      <name val="Calibri"/>
      <family val="2"/>
      <charset val="238"/>
    </font>
    <font>
      <sz val="7"/>
      <color rgb="FF080808"/>
      <name val="Calibri"/>
      <family val="2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medium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medium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indexed="64"/>
      </bottom>
      <diagonal/>
    </border>
    <border>
      <left/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/>
      <top style="thin">
        <color rgb="FF050505"/>
      </top>
      <bottom style="thin">
        <color indexed="64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thin">
        <color indexed="64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indexed="64"/>
      </top>
      <bottom style="thin">
        <color rgb="FF050505"/>
      </bottom>
      <diagonal/>
    </border>
    <border>
      <left/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/>
      <top style="thin">
        <color indexed="64"/>
      </top>
      <bottom style="thin">
        <color rgb="FF050505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/>
      <diagonal/>
    </border>
    <border>
      <left style="thin">
        <color rgb="FF050505"/>
      </left>
      <right/>
      <top/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50505"/>
      </left>
      <right style="double">
        <color rgb="FF000000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 style="double">
        <color rgb="FF050505"/>
      </top>
      <bottom/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double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/>
      <bottom style="thin">
        <color indexed="64"/>
      </bottom>
      <diagonal/>
    </border>
    <border>
      <left style="thin">
        <color rgb="FF050505"/>
      </left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 style="thin">
        <color rgb="FF05050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 style="thin">
        <color indexed="64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/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50505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thin">
        <color rgb="FF050505"/>
      </top>
      <bottom style="dotted">
        <color rgb="FF000000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00000"/>
      </top>
      <bottom style="double">
        <color rgb="FF050505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8">
    <xf numFmtId="0" fontId="0" fillId="0" borderId="0"/>
    <xf numFmtId="0" fontId="5" fillId="60" borderId="2"/>
    <xf numFmtId="0" fontId="5" fillId="60" borderId="2"/>
    <xf numFmtId="0" fontId="5" fillId="60" borderId="2"/>
    <xf numFmtId="0" fontId="5" fillId="60" borderId="2"/>
    <xf numFmtId="0" fontId="5" fillId="60" borderId="2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3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2" fillId="25" borderId="18" xfId="0" applyFont="1" applyFill="1" applyBorder="1" applyAlignment="1">
      <alignment horizontal="center" vertical="center"/>
    </xf>
    <xf numFmtId="0" fontId="2" fillId="26" borderId="19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8" borderId="21" xfId="0" applyFont="1" applyFill="1" applyBorder="1" applyAlignment="1">
      <alignment horizontal="center" vertical="center"/>
    </xf>
    <xf numFmtId="0" fontId="2" fillId="31" borderId="24" xfId="0" applyFont="1" applyFill="1" applyBorder="1" applyAlignment="1">
      <alignment horizontal="center" vertical="center"/>
    </xf>
    <xf numFmtId="0" fontId="2" fillId="41" borderId="29" xfId="0" applyFont="1" applyFill="1" applyBorder="1" applyAlignment="1">
      <alignment horizontal="center" vertical="center"/>
    </xf>
    <xf numFmtId="0" fontId="2" fillId="42" borderId="30" xfId="0" applyFont="1" applyFill="1" applyBorder="1" applyAlignment="1">
      <alignment horizontal="center" vertical="center"/>
    </xf>
    <xf numFmtId="0" fontId="2" fillId="43" borderId="31" xfId="0" applyFont="1" applyFill="1" applyBorder="1" applyAlignment="1">
      <alignment horizontal="center" vertical="center"/>
    </xf>
    <xf numFmtId="0" fontId="2" fillId="44" borderId="32" xfId="0" applyFont="1" applyFill="1" applyBorder="1" applyAlignment="1">
      <alignment horizontal="center" vertical="center"/>
    </xf>
    <xf numFmtId="0" fontId="4" fillId="60" borderId="9" xfId="0" applyFont="1" applyFill="1" applyBorder="1" applyAlignment="1">
      <alignment horizontal="left" vertical="center"/>
    </xf>
    <xf numFmtId="0" fontId="0" fillId="60" borderId="2" xfId="1" applyFont="1"/>
    <xf numFmtId="0" fontId="0" fillId="60" borderId="2" xfId="1" applyFont="1" applyAlignment="1" applyProtection="1">
      <alignment wrapText="1"/>
      <protection locked="0"/>
    </xf>
    <xf numFmtId="0" fontId="4" fillId="60" borderId="9" xfId="1" applyFont="1" applyBorder="1" applyAlignment="1">
      <alignment horizontal="left" vertical="center"/>
    </xf>
    <xf numFmtId="3" fontId="11" fillId="60" borderId="7" xfId="1" applyNumberFormat="1" applyFont="1" applyBorder="1" applyAlignment="1">
      <alignment horizontal="right" vertical="center"/>
    </xf>
    <xf numFmtId="3" fontId="11" fillId="60" borderId="34" xfId="1" applyNumberFormat="1" applyFont="1" applyBorder="1" applyAlignment="1">
      <alignment horizontal="right" vertical="center"/>
    </xf>
    <xf numFmtId="0" fontId="11" fillId="60" borderId="34" xfId="1" applyFont="1" applyBorder="1" applyAlignment="1">
      <alignment horizontal="left" vertical="center"/>
    </xf>
    <xf numFmtId="0" fontId="11" fillId="60" borderId="34" xfId="1" applyFont="1" applyBorder="1" applyAlignment="1">
      <alignment horizontal="center" vertical="center"/>
    </xf>
    <xf numFmtId="0" fontId="11" fillId="60" borderId="34" xfId="1" applyFont="1" applyBorder="1" applyAlignment="1">
      <alignment horizontal="left" vertical="center" wrapText="1"/>
    </xf>
    <xf numFmtId="0" fontId="13" fillId="60" borderId="9" xfId="1" applyFont="1" applyBorder="1" applyAlignment="1">
      <alignment horizontal="center" vertical="center" wrapText="1"/>
    </xf>
    <xf numFmtId="0" fontId="12" fillId="60" borderId="9" xfId="1" applyFont="1" applyBorder="1" applyAlignment="1">
      <alignment horizontal="center" vertical="center" wrapText="1"/>
    </xf>
    <xf numFmtId="0" fontId="12" fillId="60" borderId="9" xfId="1" applyFont="1" applyBorder="1" applyAlignment="1">
      <alignment horizontal="center" vertical="center"/>
    </xf>
    <xf numFmtId="0" fontId="14" fillId="60" borderId="2" xfId="1" applyFont="1" applyAlignment="1">
      <alignment horizontal="left" vertical="top"/>
    </xf>
    <xf numFmtId="0" fontId="0" fillId="60" borderId="2" xfId="2" applyFont="1"/>
    <xf numFmtId="0" fontId="0" fillId="60" borderId="2" xfId="2" applyFont="1" applyAlignment="1" applyProtection="1">
      <alignment wrapText="1"/>
      <protection locked="0"/>
    </xf>
    <xf numFmtId="0" fontId="4" fillId="60" borderId="9" xfId="2" applyFont="1" applyBorder="1" applyAlignment="1">
      <alignment horizontal="left" vertical="center"/>
    </xf>
    <xf numFmtId="3" fontId="11" fillId="60" borderId="34" xfId="2" applyNumberFormat="1" applyFont="1" applyBorder="1" applyAlignment="1">
      <alignment horizontal="right" vertical="center"/>
    </xf>
    <xf numFmtId="0" fontId="11" fillId="60" borderId="34" xfId="2" applyFont="1" applyBorder="1" applyAlignment="1">
      <alignment horizontal="left" vertical="center"/>
    </xf>
    <xf numFmtId="0" fontId="11" fillId="60" borderId="34" xfId="2" applyFont="1" applyBorder="1" applyAlignment="1">
      <alignment horizontal="center" vertical="center"/>
    </xf>
    <xf numFmtId="0" fontId="12" fillId="60" borderId="45" xfId="2" applyFont="1" applyBorder="1" applyAlignment="1">
      <alignment horizontal="center" vertical="center"/>
    </xf>
    <xf numFmtId="0" fontId="12" fillId="60" borderId="46" xfId="2" applyFont="1" applyBorder="1" applyAlignment="1">
      <alignment horizontal="center" vertical="center"/>
    </xf>
    <xf numFmtId="0" fontId="12" fillId="60" borderId="46" xfId="2" applyFont="1" applyBorder="1" applyAlignment="1">
      <alignment horizontal="center" vertical="center" wrapText="1"/>
    </xf>
    <xf numFmtId="0" fontId="12" fillId="60" borderId="47" xfId="2" applyFont="1" applyBorder="1" applyAlignment="1">
      <alignment horizontal="center" vertical="center" wrapText="1"/>
    </xf>
    <xf numFmtId="0" fontId="14" fillId="60" borderId="2" xfId="2" applyFont="1" applyAlignment="1">
      <alignment horizontal="left" vertical="top"/>
    </xf>
    <xf numFmtId="0" fontId="16" fillId="60" borderId="2" xfId="3" applyFont="1"/>
    <xf numFmtId="0" fontId="16" fillId="60" borderId="2" xfId="3" applyFont="1" applyAlignment="1" applyProtection="1">
      <alignment wrapText="1"/>
      <protection locked="0"/>
    </xf>
    <xf numFmtId="0" fontId="17" fillId="60" borderId="2" xfId="3" applyFont="1" applyAlignment="1">
      <alignment horizontal="left" vertical="center"/>
    </xf>
    <xf numFmtId="0" fontId="17" fillId="60" borderId="48" xfId="3" applyFont="1" applyBorder="1" applyAlignment="1">
      <alignment horizontal="left" vertical="center"/>
    </xf>
    <xf numFmtId="0" fontId="17" fillId="60" borderId="51" xfId="3" applyFont="1" applyBorder="1" applyAlignment="1">
      <alignment horizontal="left" vertical="center"/>
    </xf>
    <xf numFmtId="0" fontId="17" fillId="60" borderId="9" xfId="3" applyFont="1" applyBorder="1" applyAlignment="1">
      <alignment horizontal="left" vertical="center"/>
    </xf>
    <xf numFmtId="0" fontId="17" fillId="60" borderId="52" xfId="3" applyFont="1" applyBorder="1" applyAlignment="1">
      <alignment horizontal="left" vertical="center"/>
    </xf>
    <xf numFmtId="0" fontId="18" fillId="60" borderId="2" xfId="3" applyFont="1" applyAlignment="1">
      <alignment horizontal="left" vertical="top"/>
    </xf>
    <xf numFmtId="0" fontId="19" fillId="60" borderId="21" xfId="3" applyFont="1" applyBorder="1" applyAlignment="1">
      <alignment horizontal="center" vertical="center"/>
    </xf>
    <xf numFmtId="0" fontId="19" fillId="60" borderId="18" xfId="3" applyFont="1" applyBorder="1" applyAlignment="1">
      <alignment horizontal="center" vertical="center"/>
    </xf>
    <xf numFmtId="0" fontId="19" fillId="60" borderId="19" xfId="3" applyFont="1" applyBorder="1" applyAlignment="1">
      <alignment horizontal="center" vertical="center"/>
    </xf>
    <xf numFmtId="0" fontId="19" fillId="60" borderId="24" xfId="3" applyFont="1" applyBorder="1" applyAlignment="1">
      <alignment horizontal="center" vertical="center"/>
    </xf>
    <xf numFmtId="0" fontId="19" fillId="60" borderId="32" xfId="3" applyFont="1" applyBorder="1" applyAlignment="1">
      <alignment horizontal="center" vertical="center"/>
    </xf>
    <xf numFmtId="0" fontId="19" fillId="60" borderId="29" xfId="3" applyFont="1" applyBorder="1" applyAlignment="1">
      <alignment horizontal="center" vertical="center"/>
    </xf>
    <xf numFmtId="0" fontId="19" fillId="60" borderId="30" xfId="3" applyFont="1" applyBorder="1" applyAlignment="1">
      <alignment horizontal="center" vertical="center"/>
    </xf>
    <xf numFmtId="0" fontId="19" fillId="60" borderId="31" xfId="3" applyFont="1" applyBorder="1" applyAlignment="1">
      <alignment horizontal="center" vertical="center"/>
    </xf>
    <xf numFmtId="0" fontId="21" fillId="60" borderId="22" xfId="3" applyFont="1" applyBorder="1" applyAlignment="1">
      <alignment horizontal="center" vertical="center"/>
    </xf>
    <xf numFmtId="0" fontId="19" fillId="60" borderId="20" xfId="3" applyFont="1" applyBorder="1" applyAlignment="1">
      <alignment horizontal="center" vertical="center"/>
    </xf>
    <xf numFmtId="0" fontId="16" fillId="60" borderId="2" xfId="4" applyFont="1"/>
    <xf numFmtId="0" fontId="16" fillId="60" borderId="2" xfId="4" applyFont="1" applyAlignment="1" applyProtection="1">
      <alignment wrapText="1"/>
      <protection locked="0"/>
    </xf>
    <xf numFmtId="0" fontId="17" fillId="60" borderId="9" xfId="4" applyFont="1" applyBorder="1" applyAlignment="1">
      <alignment horizontal="left" vertical="center"/>
    </xf>
    <xf numFmtId="0" fontId="18" fillId="60" borderId="2" xfId="4" applyFont="1" applyAlignment="1">
      <alignment horizontal="left" vertical="top"/>
    </xf>
    <xf numFmtId="0" fontId="9" fillId="58" borderId="15" xfId="4" applyFont="1" applyFill="1" applyBorder="1" applyAlignment="1">
      <alignment horizontal="center" vertical="center"/>
    </xf>
    <xf numFmtId="0" fontId="9" fillId="58" borderId="6" xfId="4" applyFont="1" applyFill="1" applyBorder="1" applyAlignment="1">
      <alignment horizontal="center" vertical="center"/>
    </xf>
    <xf numFmtId="0" fontId="7" fillId="58" borderId="53" xfId="4" applyFont="1" applyFill="1" applyBorder="1" applyAlignment="1">
      <alignment horizontal="left" vertical="center" wrapText="1"/>
    </xf>
    <xf numFmtId="0" fontId="7" fillId="58" borderId="62" xfId="4" applyFont="1" applyFill="1" applyBorder="1" applyAlignment="1">
      <alignment horizontal="left" vertical="center" wrapText="1"/>
    </xf>
    <xf numFmtId="0" fontId="7" fillId="58" borderId="4" xfId="4" applyFont="1" applyFill="1" applyBorder="1" applyAlignment="1">
      <alignment horizontal="left" vertical="center" wrapText="1"/>
    </xf>
    <xf numFmtId="0" fontId="7" fillId="58" borderId="3" xfId="4" applyFont="1" applyFill="1" applyBorder="1" applyAlignment="1">
      <alignment horizontal="left" vertical="center" wrapText="1"/>
    </xf>
    <xf numFmtId="0" fontId="11" fillId="60" borderId="76" xfId="1" applyFont="1" applyBorder="1" applyAlignment="1">
      <alignment horizontal="left" vertical="center"/>
    </xf>
    <xf numFmtId="0" fontId="11" fillId="60" borderId="76" xfId="1" applyFont="1" applyBorder="1" applyAlignment="1">
      <alignment horizontal="center" vertical="center"/>
    </xf>
    <xf numFmtId="0" fontId="11" fillId="60" borderId="76" xfId="1" applyFont="1" applyBorder="1" applyAlignment="1">
      <alignment horizontal="left" vertical="center" wrapText="1"/>
    </xf>
    <xf numFmtId="0" fontId="0" fillId="60" borderId="77" xfId="1" applyFont="1" applyBorder="1"/>
    <xf numFmtId="0" fontId="11" fillId="60" borderId="80" xfId="1" applyFont="1" applyBorder="1" applyAlignment="1">
      <alignment horizontal="left" vertical="center"/>
    </xf>
    <xf numFmtId="0" fontId="11" fillId="60" borderId="80" xfId="1" applyFont="1" applyBorder="1" applyAlignment="1">
      <alignment horizontal="center" vertical="center"/>
    </xf>
    <xf numFmtId="0" fontId="0" fillId="60" borderId="81" xfId="1" applyFont="1" applyBorder="1"/>
    <xf numFmtId="0" fontId="11" fillId="60" borderId="82" xfId="1" applyFont="1" applyBorder="1" applyAlignment="1">
      <alignment horizontal="center" vertical="center"/>
    </xf>
    <xf numFmtId="0" fontId="11" fillId="60" borderId="80" xfId="1" applyFont="1" applyBorder="1" applyAlignment="1">
      <alignment horizontal="left" vertical="center" wrapText="1"/>
    </xf>
    <xf numFmtId="0" fontId="11" fillId="60" borderId="31" xfId="1" applyFont="1" applyBorder="1" applyAlignment="1">
      <alignment horizontal="left" vertical="center"/>
    </xf>
    <xf numFmtId="0" fontId="11" fillId="60" borderId="31" xfId="1" applyFont="1" applyBorder="1" applyAlignment="1">
      <alignment horizontal="center" vertical="center"/>
    </xf>
    <xf numFmtId="0" fontId="11" fillId="60" borderId="31" xfId="1" applyFont="1" applyBorder="1" applyAlignment="1">
      <alignment horizontal="left" vertical="center" wrapText="1"/>
    </xf>
    <xf numFmtId="0" fontId="11" fillId="60" borderId="83" xfId="1" applyFont="1" applyBorder="1" applyAlignment="1">
      <alignment horizontal="center" vertical="center"/>
    </xf>
    <xf numFmtId="0" fontId="12" fillId="60" borderId="84" xfId="1" applyFont="1" applyBorder="1" applyAlignment="1">
      <alignment horizontal="center" vertical="center" wrapText="1"/>
    </xf>
    <xf numFmtId="0" fontId="13" fillId="60" borderId="40" xfId="1" applyFont="1" applyBorder="1" applyAlignment="1">
      <alignment horizontal="center" vertical="center" wrapText="1"/>
    </xf>
    <xf numFmtId="0" fontId="12" fillId="60" borderId="40" xfId="1" applyFont="1" applyBorder="1" applyAlignment="1">
      <alignment horizontal="center" vertical="center" wrapText="1"/>
    </xf>
    <xf numFmtId="0" fontId="12" fillId="60" borderId="87" xfId="1" applyFont="1" applyBorder="1" applyAlignment="1">
      <alignment horizontal="center" vertical="center"/>
    </xf>
    <xf numFmtId="0" fontId="0" fillId="60" borderId="2" xfId="5" applyFont="1"/>
    <xf numFmtId="0" fontId="0" fillId="60" borderId="2" xfId="5" applyFont="1" applyAlignment="1" applyProtection="1">
      <alignment wrapText="1"/>
      <protection locked="0"/>
    </xf>
    <xf numFmtId="0" fontId="4" fillId="60" borderId="2" xfId="5" applyFont="1" applyAlignment="1">
      <alignment vertical="center"/>
    </xf>
    <xf numFmtId="0" fontId="4" fillId="60" borderId="91" xfId="5" applyFont="1" applyBorder="1" applyAlignment="1">
      <alignment vertical="center"/>
    </xf>
    <xf numFmtId="0" fontId="4" fillId="60" borderId="51" xfId="5" applyFont="1" applyBorder="1" applyAlignment="1">
      <alignment vertical="center"/>
    </xf>
    <xf numFmtId="0" fontId="4" fillId="60" borderId="9" xfId="5" applyFont="1" applyBorder="1" applyAlignment="1">
      <alignment horizontal="left" vertical="center"/>
    </xf>
    <xf numFmtId="0" fontId="4" fillId="60" borderId="93" xfId="5" applyFont="1" applyBorder="1" applyAlignment="1">
      <alignment vertical="center"/>
    </xf>
    <xf numFmtId="3" fontId="11" fillId="60" borderId="75" xfId="5" applyNumberFormat="1" applyFont="1" applyBorder="1" applyAlignment="1">
      <alignment horizontal="right" vertical="center"/>
    </xf>
    <xf numFmtId="3" fontId="11" fillId="60" borderId="76" xfId="5" applyNumberFormat="1" applyFont="1" applyBorder="1" applyAlignment="1">
      <alignment horizontal="right" vertical="center"/>
    </xf>
    <xf numFmtId="0" fontId="11" fillId="60" borderId="76" xfId="5" applyFont="1" applyBorder="1" applyAlignment="1">
      <alignment horizontal="left" vertical="center"/>
    </xf>
    <xf numFmtId="0" fontId="11" fillId="60" borderId="76" xfId="5" applyFont="1" applyBorder="1" applyAlignment="1">
      <alignment horizontal="center" vertical="center"/>
    </xf>
    <xf numFmtId="0" fontId="11" fillId="60" borderId="76" xfId="5" applyFont="1" applyBorder="1" applyAlignment="1">
      <alignment horizontal="left" vertical="center" wrapText="1"/>
    </xf>
    <xf numFmtId="0" fontId="11" fillId="60" borderId="78" xfId="5" applyFont="1" applyBorder="1" applyAlignment="1">
      <alignment horizontal="center" vertical="center"/>
    </xf>
    <xf numFmtId="3" fontId="11" fillId="60" borderId="79" xfId="5" applyNumberFormat="1" applyFont="1" applyBorder="1" applyAlignment="1">
      <alignment horizontal="right" vertical="center"/>
    </xf>
    <xf numFmtId="3" fontId="11" fillId="60" borderId="80" xfId="5" applyNumberFormat="1" applyFont="1" applyBorder="1" applyAlignment="1">
      <alignment horizontal="right" vertical="center"/>
    </xf>
    <xf numFmtId="0" fontId="11" fillId="60" borderId="80" xfId="5" applyFont="1" applyBorder="1" applyAlignment="1">
      <alignment horizontal="left" vertical="center"/>
    </xf>
    <xf numFmtId="0" fontId="11" fillId="60" borderId="80" xfId="5" applyFont="1" applyBorder="1" applyAlignment="1">
      <alignment horizontal="center" vertical="center"/>
    </xf>
    <xf numFmtId="0" fontId="11" fillId="60" borderId="82" xfId="5" applyFont="1" applyBorder="1" applyAlignment="1">
      <alignment horizontal="center" vertical="center"/>
    </xf>
    <xf numFmtId="3" fontId="11" fillId="60" borderId="31" xfId="5" applyNumberFormat="1" applyFont="1" applyBorder="1" applyAlignment="1">
      <alignment horizontal="right" vertical="center"/>
    </xf>
    <xf numFmtId="0" fontId="11" fillId="60" borderId="31" xfId="5" applyFont="1" applyBorder="1" applyAlignment="1">
      <alignment horizontal="left" vertical="center"/>
    </xf>
    <xf numFmtId="0" fontId="11" fillId="60" borderId="31" xfId="5" applyFont="1" applyBorder="1" applyAlignment="1">
      <alignment horizontal="center" vertical="center"/>
    </xf>
    <xf numFmtId="0" fontId="11" fillId="60" borderId="83" xfId="5" applyFont="1" applyBorder="1" applyAlignment="1">
      <alignment horizontal="center" vertical="center"/>
    </xf>
    <xf numFmtId="0" fontId="13" fillId="60" borderId="98" xfId="5" applyFont="1" applyBorder="1" applyAlignment="1">
      <alignment horizontal="center" vertical="center" wrapText="1"/>
    </xf>
    <xf numFmtId="0" fontId="13" fillId="60" borderId="40" xfId="5" applyFont="1" applyBorder="1" applyAlignment="1">
      <alignment horizontal="center" vertical="center" wrapText="1"/>
    </xf>
    <xf numFmtId="0" fontId="12" fillId="60" borderId="41" xfId="5" applyFont="1" applyBorder="1" applyAlignment="1">
      <alignment horizontal="center" vertical="center"/>
    </xf>
    <xf numFmtId="0" fontId="12" fillId="60" borderId="9" xfId="5" applyFont="1" applyBorder="1" applyAlignment="1">
      <alignment horizontal="center" vertical="center"/>
    </xf>
    <xf numFmtId="0" fontId="14" fillId="60" borderId="2" xfId="5" applyFont="1" applyAlignment="1">
      <alignment horizontal="left" vertical="top"/>
    </xf>
    <xf numFmtId="0" fontId="16" fillId="60" borderId="2" xfId="1" applyFont="1" applyAlignment="1" applyProtection="1">
      <alignment wrapText="1"/>
      <protection locked="0"/>
    </xf>
    <xf numFmtId="0" fontId="18" fillId="60" borderId="2" xfId="1" applyFont="1" applyAlignment="1">
      <alignment horizontal="left" vertical="top"/>
    </xf>
    <xf numFmtId="0" fontId="16" fillId="60" borderId="2" xfId="1" applyFont="1"/>
    <xf numFmtId="0" fontId="22" fillId="60" borderId="43" xfId="1" applyFont="1" applyBorder="1" applyAlignment="1">
      <alignment horizontal="center" vertical="center" wrapText="1"/>
    </xf>
    <xf numFmtId="0" fontId="22" fillId="60" borderId="42" xfId="1" applyFont="1" applyBorder="1" applyAlignment="1">
      <alignment horizontal="center" vertical="center" wrapText="1"/>
    </xf>
    <xf numFmtId="164" fontId="22" fillId="60" borderId="42" xfId="1" applyNumberFormat="1" applyFont="1" applyBorder="1" applyAlignment="1">
      <alignment horizontal="center" vertical="center" wrapText="1"/>
    </xf>
    <xf numFmtId="0" fontId="23" fillId="60" borderId="102" xfId="1" applyFont="1" applyBorder="1" applyAlignment="1">
      <alignment horizontal="center" vertical="center"/>
    </xf>
    <xf numFmtId="0" fontId="23" fillId="60" borderId="101" xfId="1" applyFont="1" applyBorder="1" applyAlignment="1">
      <alignment horizontal="center" vertical="center"/>
    </xf>
    <xf numFmtId="0" fontId="23" fillId="60" borderId="101" xfId="1" applyFont="1" applyBorder="1" applyAlignment="1">
      <alignment horizontal="left" vertical="center" wrapText="1"/>
    </xf>
    <xf numFmtId="0" fontId="23" fillId="54" borderId="101" xfId="1" applyFont="1" applyFill="1" applyBorder="1" applyAlignment="1">
      <alignment horizontal="left" vertical="center" wrapText="1"/>
    </xf>
    <xf numFmtId="0" fontId="24" fillId="54" borderId="101" xfId="1" applyFont="1" applyFill="1" applyBorder="1" applyAlignment="1">
      <alignment horizontal="left" vertical="center" wrapText="1"/>
    </xf>
    <xf numFmtId="3" fontId="23" fillId="54" borderId="101" xfId="1" applyNumberFormat="1" applyFont="1" applyFill="1" applyBorder="1" applyAlignment="1">
      <alignment horizontal="right" vertical="center"/>
    </xf>
    <xf numFmtId="3" fontId="23" fillId="54" borderId="100" xfId="1" applyNumberFormat="1" applyFont="1" applyFill="1" applyBorder="1" applyAlignment="1">
      <alignment horizontal="right" vertical="center"/>
    </xf>
    <xf numFmtId="0" fontId="23" fillId="61" borderId="101" xfId="1" applyFont="1" applyFill="1" applyBorder="1" applyAlignment="1">
      <alignment horizontal="left" vertical="center" wrapText="1"/>
    </xf>
    <xf numFmtId="0" fontId="24" fillId="61" borderId="101" xfId="1" applyFont="1" applyFill="1" applyBorder="1" applyAlignment="1">
      <alignment horizontal="left" vertical="center" wrapText="1"/>
    </xf>
    <xf numFmtId="3" fontId="23" fillId="61" borderId="101" xfId="1" applyNumberFormat="1" applyFont="1" applyFill="1" applyBorder="1" applyAlignment="1">
      <alignment horizontal="right" vertical="center"/>
    </xf>
    <xf numFmtId="3" fontId="23" fillId="61" borderId="100" xfId="1" applyNumberFormat="1" applyFont="1" applyFill="1" applyBorder="1" applyAlignment="1">
      <alignment horizontal="right" vertical="center"/>
    </xf>
    <xf numFmtId="0" fontId="22" fillId="61" borderId="101" xfId="1" applyFont="1" applyFill="1" applyBorder="1" applyAlignment="1">
      <alignment horizontal="left" vertical="center" wrapText="1"/>
    </xf>
    <xf numFmtId="3" fontId="22" fillId="61" borderId="101" xfId="1" applyNumberFormat="1" applyFont="1" applyFill="1" applyBorder="1" applyAlignment="1">
      <alignment horizontal="right" vertical="center"/>
    </xf>
    <xf numFmtId="3" fontId="22" fillId="61" borderId="100" xfId="1" applyNumberFormat="1" applyFont="1" applyFill="1" applyBorder="1" applyAlignment="1">
      <alignment horizontal="right" vertical="center"/>
    </xf>
    <xf numFmtId="0" fontId="17" fillId="60" borderId="9" xfId="1" applyFont="1" applyBorder="1" applyAlignment="1">
      <alignment horizontal="left" vertical="center"/>
    </xf>
    <xf numFmtId="0" fontId="23" fillId="60" borderId="104" xfId="1" applyFont="1" applyBorder="1" applyAlignment="1">
      <alignment horizontal="center" vertical="center"/>
    </xf>
    <xf numFmtId="0" fontId="23" fillId="60" borderId="105" xfId="1" applyFont="1" applyBorder="1" applyAlignment="1">
      <alignment horizontal="center" vertical="center"/>
    </xf>
    <xf numFmtId="0" fontId="23" fillId="60" borderId="105" xfId="1" applyFont="1" applyBorder="1" applyAlignment="1">
      <alignment horizontal="left" vertical="center" wrapText="1"/>
    </xf>
    <xf numFmtId="0" fontId="23" fillId="54" borderId="105" xfId="1" applyFont="1" applyFill="1" applyBorder="1" applyAlignment="1">
      <alignment horizontal="left" vertical="center" wrapText="1"/>
    </xf>
    <xf numFmtId="0" fontId="24" fillId="54" borderId="105" xfId="1" applyFont="1" applyFill="1" applyBorder="1" applyAlignment="1">
      <alignment horizontal="left" vertical="center" wrapText="1"/>
    </xf>
    <xf numFmtId="0" fontId="23" fillId="60" borderId="107" xfId="1" applyFont="1" applyBorder="1" applyAlignment="1">
      <alignment horizontal="center" vertical="center"/>
    </xf>
    <xf numFmtId="0" fontId="23" fillId="60" borderId="108" xfId="1" applyFont="1" applyBorder="1" applyAlignment="1">
      <alignment horizontal="center" vertical="center"/>
    </xf>
    <xf numFmtId="0" fontId="23" fillId="60" borderId="108" xfId="1" applyFont="1" applyBorder="1" applyAlignment="1">
      <alignment horizontal="left" vertical="center" wrapText="1"/>
    </xf>
    <xf numFmtId="0" fontId="22" fillId="61" borderId="108" xfId="1" applyFont="1" applyFill="1" applyBorder="1" applyAlignment="1">
      <alignment horizontal="left" vertical="center" wrapText="1"/>
    </xf>
    <xf numFmtId="0" fontId="23" fillId="61" borderId="108" xfId="1" applyFont="1" applyFill="1" applyBorder="1" applyAlignment="1">
      <alignment horizontal="left" vertical="center" wrapText="1"/>
    </xf>
    <xf numFmtId="3" fontId="22" fillId="61" borderId="108" xfId="1" applyNumberFormat="1" applyFont="1" applyFill="1" applyBorder="1" applyAlignment="1">
      <alignment horizontal="right" vertical="center"/>
    </xf>
    <xf numFmtId="3" fontId="22" fillId="61" borderId="109" xfId="1" applyNumberFormat="1" applyFont="1" applyFill="1" applyBorder="1" applyAlignment="1">
      <alignment horizontal="right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18" borderId="11" xfId="0" applyFont="1" applyFill="1" applyBorder="1" applyAlignment="1">
      <alignment horizontal="center" vertical="center" wrapText="1"/>
    </xf>
    <xf numFmtId="0" fontId="19" fillId="19" borderId="12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1" borderId="14" xfId="0" applyFont="1" applyFill="1" applyBorder="1" applyAlignment="1">
      <alignment horizontal="center" vertical="center" wrapText="1"/>
    </xf>
    <xf numFmtId="0" fontId="19" fillId="22" borderId="15" xfId="0" applyFont="1" applyFill="1" applyBorder="1" applyAlignment="1">
      <alignment horizontal="center" vertical="center"/>
    </xf>
    <xf numFmtId="0" fontId="19" fillId="23" borderId="16" xfId="0" applyFont="1" applyFill="1" applyBorder="1" applyAlignment="1">
      <alignment horizontal="center" vertical="center"/>
    </xf>
    <xf numFmtId="0" fontId="3" fillId="30" borderId="23" xfId="0" applyFont="1" applyFill="1" applyBorder="1" applyAlignment="1">
      <alignment horizontal="center" vertical="center"/>
    </xf>
    <xf numFmtId="0" fontId="26" fillId="33" borderId="26" xfId="0" applyFont="1" applyFill="1" applyBorder="1" applyAlignment="1">
      <alignment horizontal="left" vertical="center" wrapText="1"/>
    </xf>
    <xf numFmtId="4" fontId="26" fillId="34" borderId="26" xfId="0" applyNumberFormat="1" applyFont="1" applyFill="1" applyBorder="1" applyAlignment="1">
      <alignment horizontal="right" vertical="center"/>
    </xf>
    <xf numFmtId="3" fontId="26" fillId="35" borderId="26" xfId="0" applyNumberFormat="1" applyFont="1" applyFill="1" applyBorder="1" applyAlignment="1">
      <alignment horizontal="center" vertical="center"/>
    </xf>
    <xf numFmtId="0" fontId="27" fillId="37" borderId="26" xfId="0" applyFont="1" applyFill="1" applyBorder="1" applyAlignment="1">
      <alignment horizontal="left" vertical="center" wrapText="1"/>
    </xf>
    <xf numFmtId="4" fontId="27" fillId="38" borderId="26" xfId="0" applyNumberFormat="1" applyFont="1" applyFill="1" applyBorder="1" applyAlignment="1">
      <alignment horizontal="right" vertical="center"/>
    </xf>
    <xf numFmtId="3" fontId="27" fillId="39" borderId="26" xfId="0" applyNumberFormat="1" applyFont="1" applyFill="1" applyBorder="1" applyAlignment="1">
      <alignment horizontal="center" vertical="center"/>
    </xf>
    <xf numFmtId="0" fontId="26" fillId="47" borderId="34" xfId="0" applyFont="1" applyFill="1" applyBorder="1" applyAlignment="1">
      <alignment horizontal="left" vertical="center" wrapText="1"/>
    </xf>
    <xf numFmtId="4" fontId="26" fillId="48" borderId="34" xfId="0" applyNumberFormat="1" applyFont="1" applyFill="1" applyBorder="1" applyAlignment="1">
      <alignment horizontal="right" vertical="center"/>
    </xf>
    <xf numFmtId="3" fontId="26" fillId="49" borderId="34" xfId="0" applyNumberFormat="1" applyFont="1" applyFill="1" applyBorder="1" applyAlignment="1">
      <alignment horizontal="center" vertical="center"/>
    </xf>
    <xf numFmtId="3" fontId="26" fillId="50" borderId="7" xfId="0" applyNumberFormat="1" applyFont="1" applyFill="1" applyBorder="1" applyAlignment="1">
      <alignment horizontal="center" vertical="center"/>
    </xf>
    <xf numFmtId="0" fontId="27" fillId="51" borderId="34" xfId="0" applyFont="1" applyFill="1" applyBorder="1" applyAlignment="1">
      <alignment horizontal="left" vertical="center" wrapText="1"/>
    </xf>
    <xf numFmtId="4" fontId="27" fillId="52" borderId="34" xfId="0" applyNumberFormat="1" applyFont="1" applyFill="1" applyBorder="1" applyAlignment="1">
      <alignment horizontal="right" vertical="center"/>
    </xf>
    <xf numFmtId="3" fontId="27" fillId="53" borderId="34" xfId="0" applyNumberFormat="1" applyFont="1" applyFill="1" applyBorder="1" applyAlignment="1">
      <alignment horizontal="center" vertical="center"/>
    </xf>
    <xf numFmtId="3" fontId="27" fillId="53" borderId="34" xfId="0" applyNumberFormat="1" applyFont="1" applyFill="1" applyBorder="1" applyAlignment="1">
      <alignment horizontal="right" vertical="center"/>
    </xf>
    <xf numFmtId="0" fontId="29" fillId="56" borderId="36" xfId="0" applyFont="1" applyFill="1" applyBorder="1" applyAlignment="1">
      <alignment horizontal="center" vertical="center"/>
    </xf>
    <xf numFmtId="0" fontId="26" fillId="57" borderId="36" xfId="0" applyFont="1" applyFill="1" applyBorder="1" applyAlignment="1">
      <alignment horizontal="right" vertical="center"/>
    </xf>
    <xf numFmtId="0" fontId="26" fillId="58" borderId="37" xfId="0" applyFont="1" applyFill="1" applyBorder="1" applyAlignment="1">
      <alignment horizontal="right" vertical="center"/>
    </xf>
    <xf numFmtId="0" fontId="19" fillId="58" borderId="62" xfId="3" applyFont="1" applyFill="1" applyBorder="1" applyAlignment="1">
      <alignment horizontal="left" vertical="center"/>
    </xf>
    <xf numFmtId="0" fontId="19" fillId="58" borderId="60" xfId="3" applyFont="1" applyFill="1" applyBorder="1" applyAlignment="1">
      <alignment horizontal="right" vertical="center"/>
    </xf>
    <xf numFmtId="164" fontId="19" fillId="58" borderId="59" xfId="3" applyNumberFormat="1" applyFont="1" applyFill="1" applyBorder="1" applyAlignment="1">
      <alignment horizontal="left" vertical="center"/>
    </xf>
    <xf numFmtId="0" fontId="19" fillId="58" borderId="8" xfId="3" applyFont="1" applyFill="1" applyBorder="1" applyAlignment="1">
      <alignment horizontal="center" vertical="center"/>
    </xf>
    <xf numFmtId="0" fontId="19" fillId="58" borderId="10" xfId="3" applyFont="1" applyFill="1" applyBorder="1" applyAlignment="1">
      <alignment horizontal="center" vertical="center" wrapText="1"/>
    </xf>
    <xf numFmtId="0" fontId="19" fillId="58" borderId="11" xfId="3" applyFont="1" applyFill="1" applyBorder="1" applyAlignment="1">
      <alignment horizontal="center" vertical="center" wrapText="1"/>
    </xf>
    <xf numFmtId="0" fontId="19" fillId="58" borderId="12" xfId="3" applyFont="1" applyFill="1" applyBorder="1" applyAlignment="1">
      <alignment horizontal="center" vertical="center" wrapText="1"/>
    </xf>
    <xf numFmtId="0" fontId="19" fillId="58" borderId="13" xfId="3" applyFont="1" applyFill="1" applyBorder="1" applyAlignment="1">
      <alignment horizontal="center" vertical="center" wrapText="1"/>
    </xf>
    <xf numFmtId="0" fontId="19" fillId="58" borderId="14" xfId="3" applyFont="1" applyFill="1" applyBorder="1" applyAlignment="1">
      <alignment horizontal="center" vertical="center" wrapText="1"/>
    </xf>
    <xf numFmtId="0" fontId="19" fillId="58" borderId="15" xfId="3" applyFont="1" applyFill="1" applyBorder="1" applyAlignment="1">
      <alignment horizontal="center" vertical="center"/>
    </xf>
    <xf numFmtId="0" fontId="19" fillId="58" borderId="16" xfId="3" applyFont="1" applyFill="1" applyBorder="1" applyAlignment="1">
      <alignment horizontal="center" vertical="center"/>
    </xf>
    <xf numFmtId="0" fontId="21" fillId="60" borderId="23" xfId="3" applyFont="1" applyBorder="1" applyAlignment="1">
      <alignment horizontal="center" vertical="center"/>
    </xf>
    <xf numFmtId="0" fontId="21" fillId="54" borderId="33" xfId="3" applyFont="1" applyFill="1" applyBorder="1" applyAlignment="1">
      <alignment horizontal="center" vertical="center"/>
    </xf>
    <xf numFmtId="0" fontId="21" fillId="54" borderId="34" xfId="3" applyFont="1" applyFill="1" applyBorder="1" applyAlignment="1">
      <alignment horizontal="left" vertical="center"/>
    </xf>
    <xf numFmtId="4" fontId="21" fillId="54" borderId="34" xfId="3" applyNumberFormat="1" applyFont="1" applyFill="1" applyBorder="1" applyAlignment="1">
      <alignment horizontal="right" vertical="center"/>
    </xf>
    <xf numFmtId="3" fontId="21" fillId="54" borderId="34" xfId="3" applyNumberFormat="1" applyFont="1" applyFill="1" applyBorder="1" applyAlignment="1">
      <alignment horizontal="right" vertical="center"/>
    </xf>
    <xf numFmtId="3" fontId="21" fillId="54" borderId="7" xfId="3" applyNumberFormat="1" applyFont="1" applyFill="1" applyBorder="1" applyAlignment="1">
      <alignment horizontal="right" vertical="center"/>
    </xf>
    <xf numFmtId="0" fontId="19" fillId="54" borderId="33" xfId="3" applyFont="1" applyFill="1" applyBorder="1" applyAlignment="1">
      <alignment horizontal="center" vertical="center"/>
    </xf>
    <xf numFmtId="0" fontId="19" fillId="54" borderId="34" xfId="3" applyFont="1" applyFill="1" applyBorder="1" applyAlignment="1">
      <alignment horizontal="left" vertical="center"/>
    </xf>
    <xf numFmtId="4" fontId="19" fillId="54" borderId="34" xfId="3" applyNumberFormat="1" applyFont="1" applyFill="1" applyBorder="1" applyAlignment="1">
      <alignment horizontal="right" vertical="center"/>
    </xf>
    <xf numFmtId="3" fontId="19" fillId="54" borderId="34" xfId="3" applyNumberFormat="1" applyFont="1" applyFill="1" applyBorder="1" applyAlignment="1">
      <alignment horizontal="right" vertical="center"/>
    </xf>
    <xf numFmtId="3" fontId="19" fillId="54" borderId="7" xfId="3" applyNumberFormat="1" applyFont="1" applyFill="1" applyBorder="1" applyAlignment="1">
      <alignment horizontal="right" vertical="center"/>
    </xf>
    <xf numFmtId="0" fontId="19" fillId="54" borderId="34" xfId="3" applyFont="1" applyFill="1" applyBorder="1" applyAlignment="1">
      <alignment horizontal="left" vertical="center" wrapText="1"/>
    </xf>
    <xf numFmtId="0" fontId="21" fillId="54" borderId="34" xfId="3" applyFont="1" applyFill="1" applyBorder="1" applyAlignment="1">
      <alignment horizontal="left" vertical="center" wrapText="1"/>
    </xf>
    <xf numFmtId="0" fontId="1" fillId="60" borderId="2" xfId="1" applyFont="1" applyAlignment="1">
      <alignment horizontal="left" vertical="top"/>
    </xf>
    <xf numFmtId="0" fontId="12" fillId="60" borderId="87" xfId="1" applyFont="1" applyBorder="1" applyAlignment="1">
      <alignment horizontal="center" vertical="center" wrapText="1"/>
    </xf>
    <xf numFmtId="0" fontId="11" fillId="60" borderId="6" xfId="1" applyFont="1" applyBorder="1" applyAlignment="1">
      <alignment horizontal="center" vertical="center"/>
    </xf>
    <xf numFmtId="0" fontId="11" fillId="60" borderId="15" xfId="1" applyFont="1" applyBorder="1" applyAlignment="1">
      <alignment horizontal="center" vertical="center"/>
    </xf>
    <xf numFmtId="0" fontId="11" fillId="60" borderId="15" xfId="1" applyFont="1" applyBorder="1" applyAlignment="1">
      <alignment horizontal="left" vertical="center" wrapText="1"/>
    </xf>
    <xf numFmtId="0" fontId="11" fillId="60" borderId="15" xfId="1" applyFont="1" applyBorder="1" applyAlignment="1">
      <alignment horizontal="left" vertical="center"/>
    </xf>
    <xf numFmtId="3" fontId="11" fillId="60" borderId="15" xfId="1" applyNumberFormat="1" applyFont="1" applyBorder="1" applyAlignment="1">
      <alignment horizontal="right" vertical="center"/>
    </xf>
    <xf numFmtId="3" fontId="11" fillId="60" borderId="16" xfId="1" applyNumberFormat="1" applyFont="1" applyBorder="1" applyAlignment="1">
      <alignment horizontal="right" vertical="center"/>
    </xf>
    <xf numFmtId="0" fontId="11" fillId="60" borderId="113" xfId="2" applyFont="1" applyBorder="1" applyAlignment="1">
      <alignment horizontal="center" vertical="center"/>
    </xf>
    <xf numFmtId="3" fontId="11" fillId="60" borderId="114" xfId="2" applyNumberFormat="1" applyFont="1" applyBorder="1" applyAlignment="1">
      <alignment horizontal="right" vertical="center"/>
    </xf>
    <xf numFmtId="0" fontId="11" fillId="60" borderId="115" xfId="2" applyFont="1" applyBorder="1" applyAlignment="1">
      <alignment horizontal="center" vertical="center"/>
    </xf>
    <xf numFmtId="0" fontId="11" fillId="60" borderId="116" xfId="2" applyFont="1" applyBorder="1" applyAlignment="1">
      <alignment horizontal="center" vertical="center"/>
    </xf>
    <xf numFmtId="0" fontId="11" fillId="60" borderId="116" xfId="2" applyFont="1" applyBorder="1" applyAlignment="1">
      <alignment horizontal="left" vertical="center"/>
    </xf>
    <xf numFmtId="3" fontId="11" fillId="60" borderId="116" xfId="2" applyNumberFormat="1" applyFont="1" applyBorder="1" applyAlignment="1">
      <alignment horizontal="right" vertical="center"/>
    </xf>
    <xf numFmtId="3" fontId="11" fillId="60" borderId="117" xfId="2" applyNumberFormat="1" applyFont="1" applyBorder="1" applyAlignment="1">
      <alignment horizontal="right" vertical="center"/>
    </xf>
    <xf numFmtId="0" fontId="11" fillId="60" borderId="2" xfId="2" applyFont="1" applyBorder="1" applyAlignment="1">
      <alignment horizontal="center" vertical="center"/>
    </xf>
    <xf numFmtId="0" fontId="11" fillId="60" borderId="2" xfId="2" applyFont="1" applyBorder="1" applyAlignment="1">
      <alignment horizontal="left" vertical="center"/>
    </xf>
    <xf numFmtId="3" fontId="11" fillId="60" borderId="2" xfId="2" applyNumberFormat="1" applyFont="1" applyBorder="1" applyAlignment="1">
      <alignment horizontal="right" vertical="center"/>
    </xf>
    <xf numFmtId="0" fontId="11" fillId="60" borderId="2" xfId="5" applyFont="1" applyBorder="1" applyAlignment="1">
      <alignment horizontal="center" vertical="center"/>
    </xf>
    <xf numFmtId="0" fontId="11" fillId="60" borderId="2" xfId="5" applyFont="1" applyBorder="1" applyAlignment="1">
      <alignment horizontal="left" vertical="center" wrapText="1"/>
    </xf>
    <xf numFmtId="0" fontId="11" fillId="60" borderId="2" xfId="5" applyFont="1" applyBorder="1" applyAlignment="1">
      <alignment horizontal="left" vertical="center"/>
    </xf>
    <xf numFmtId="3" fontId="11" fillId="60" borderId="2" xfId="5" applyNumberFormat="1" applyFont="1" applyBorder="1" applyAlignment="1">
      <alignment horizontal="right" vertical="center"/>
    </xf>
    <xf numFmtId="0" fontId="23" fillId="60" borderId="2" xfId="1" applyFont="1" applyBorder="1" applyAlignment="1">
      <alignment horizontal="center" vertical="center"/>
    </xf>
    <xf numFmtId="0" fontId="23" fillId="60" borderId="2" xfId="1" applyFont="1" applyBorder="1" applyAlignment="1">
      <alignment horizontal="left" vertical="center" wrapText="1"/>
    </xf>
    <xf numFmtId="0" fontId="22" fillId="62" borderId="2" xfId="1" applyFont="1" applyFill="1" applyBorder="1" applyAlignment="1">
      <alignment horizontal="left" vertical="center" wrapText="1"/>
    </xf>
    <xf numFmtId="0" fontId="23" fillId="62" borderId="2" xfId="1" applyFont="1" applyFill="1" applyBorder="1" applyAlignment="1">
      <alignment horizontal="left" vertical="center" wrapText="1"/>
    </xf>
    <xf numFmtId="3" fontId="22" fillId="62" borderId="2" xfId="1" applyNumberFormat="1" applyFont="1" applyFill="1" applyBorder="1" applyAlignment="1">
      <alignment horizontal="right" vertical="center"/>
    </xf>
    <xf numFmtId="0" fontId="11" fillId="60" borderId="2" xfId="1" applyFont="1" applyBorder="1" applyAlignment="1">
      <alignment horizontal="center" vertical="center"/>
    </xf>
    <xf numFmtId="0" fontId="0" fillId="60" borderId="2" xfId="1" applyFont="1" applyBorder="1"/>
    <xf numFmtId="0" fontId="11" fillId="60" borderId="2" xfId="1" applyFont="1" applyBorder="1" applyAlignment="1">
      <alignment horizontal="left" vertical="center" wrapText="1"/>
    </xf>
    <xf numFmtId="0" fontId="11" fillId="60" borderId="2" xfId="1" applyFont="1" applyBorder="1" applyAlignment="1">
      <alignment horizontal="left" vertical="center"/>
    </xf>
    <xf numFmtId="3" fontId="11" fillId="60" borderId="2" xfId="1" applyNumberFormat="1" applyFont="1" applyBorder="1" applyAlignment="1">
      <alignment horizontal="right" vertical="center"/>
    </xf>
    <xf numFmtId="0" fontId="18" fillId="60" borderId="2" xfId="4" applyFont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8" fillId="60" borderId="2" xfId="3" applyFont="1" applyBorder="1" applyAlignment="1">
      <alignment horizontal="left" vertical="top"/>
    </xf>
    <xf numFmtId="0" fontId="19" fillId="58" borderId="10" xfId="4" applyFont="1" applyFill="1" applyBorder="1" applyAlignment="1">
      <alignment horizontal="center" vertical="center" wrapText="1"/>
    </xf>
    <xf numFmtId="0" fontId="19" fillId="58" borderId="70" xfId="4" applyFont="1" applyFill="1" applyBorder="1" applyAlignment="1">
      <alignment horizontal="center" vertical="center" wrapText="1"/>
    </xf>
    <xf numFmtId="0" fontId="19" fillId="58" borderId="13" xfId="4" applyFont="1" applyFill="1" applyBorder="1" applyAlignment="1">
      <alignment horizontal="center" vertical="center" wrapText="1"/>
    </xf>
    <xf numFmtId="0" fontId="19" fillId="58" borderId="12" xfId="4" applyFont="1" applyFill="1" applyBorder="1" applyAlignment="1">
      <alignment horizontal="center" vertical="center" wrapText="1"/>
    </xf>
    <xf numFmtId="0" fontId="19" fillId="58" borderId="71" xfId="4" applyFont="1" applyFill="1" applyBorder="1" applyAlignment="1">
      <alignment horizontal="center" vertical="center" wrapText="1"/>
    </xf>
    <xf numFmtId="0" fontId="19" fillId="58" borderId="69" xfId="4" applyFont="1" applyFill="1" applyBorder="1" applyAlignment="1">
      <alignment horizontal="center" vertical="center" wrapText="1"/>
    </xf>
    <xf numFmtId="0" fontId="19" fillId="58" borderId="15" xfId="4" applyFont="1" applyFill="1" applyBorder="1" applyAlignment="1">
      <alignment horizontal="center" vertical="center"/>
    </xf>
    <xf numFmtId="0" fontId="19" fillId="58" borderId="16" xfId="4" applyFont="1" applyFill="1" applyBorder="1" applyAlignment="1">
      <alignment horizontal="center" vertical="center"/>
    </xf>
    <xf numFmtId="0" fontId="12" fillId="60" borderId="9" xfId="1" applyFont="1" applyBorder="1" applyAlignment="1">
      <alignment horizontal="center" vertical="center"/>
    </xf>
    <xf numFmtId="0" fontId="13" fillId="60" borderId="40" xfId="1" applyFont="1" applyBorder="1" applyAlignment="1">
      <alignment horizontal="center" vertical="center" wrapText="1"/>
    </xf>
    <xf numFmtId="4" fontId="26" fillId="35" borderId="26" xfId="0" applyNumberFormat="1" applyFont="1" applyFill="1" applyBorder="1" applyAlignment="1">
      <alignment horizontal="center" vertical="center"/>
    </xf>
    <xf numFmtId="4" fontId="26" fillId="36" borderId="27" xfId="0" applyNumberFormat="1" applyFont="1" applyFill="1" applyBorder="1" applyAlignment="1">
      <alignment horizontal="center" vertical="center"/>
    </xf>
    <xf numFmtId="4" fontId="26" fillId="49" borderId="34" xfId="0" applyNumberFormat="1" applyFont="1" applyFill="1" applyBorder="1" applyAlignment="1">
      <alignment horizontal="center" vertical="center"/>
    </xf>
    <xf numFmtId="165" fontId="26" fillId="49" borderId="34" xfId="0" applyNumberFormat="1" applyFont="1" applyFill="1" applyBorder="1" applyAlignment="1">
      <alignment horizontal="center" vertical="center"/>
    </xf>
    <xf numFmtId="4" fontId="27" fillId="53" borderId="34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27" fillId="49" borderId="34" xfId="0" applyNumberFormat="1" applyFont="1" applyFill="1" applyBorder="1" applyAlignment="1">
      <alignment horizontal="center" vertical="center"/>
    </xf>
    <xf numFmtId="0" fontId="37" fillId="60" borderId="34" xfId="1" applyFont="1" applyBorder="1" applyAlignment="1">
      <alignment horizontal="left" vertical="center"/>
    </xf>
    <xf numFmtId="3" fontId="37" fillId="60" borderId="34" xfId="1" applyNumberFormat="1" applyFont="1" applyBorder="1" applyAlignment="1">
      <alignment horizontal="right" vertical="center"/>
    </xf>
    <xf numFmtId="3" fontId="37" fillId="60" borderId="7" xfId="1" applyNumberFormat="1" applyFont="1" applyBorder="1" applyAlignment="1">
      <alignment horizontal="right" vertical="center"/>
    </xf>
    <xf numFmtId="4" fontId="0" fillId="2" borderId="0" xfId="0" applyNumberFormat="1" applyFill="1" applyAlignment="1" applyProtection="1">
      <alignment wrapText="1"/>
      <protection locked="0"/>
    </xf>
    <xf numFmtId="0" fontId="11" fillId="60" borderId="118" xfId="1" applyFont="1" applyBorder="1" applyAlignment="1">
      <alignment horizontal="center" vertical="center"/>
    </xf>
    <xf numFmtId="0" fontId="11" fillId="60" borderId="119" xfId="1" applyFont="1" applyBorder="1" applyAlignment="1">
      <alignment horizontal="center" vertical="center"/>
    </xf>
    <xf numFmtId="0" fontId="37" fillId="60" borderId="80" xfId="5" applyFont="1" applyBorder="1" applyAlignment="1">
      <alignment horizontal="left" vertical="center"/>
    </xf>
    <xf numFmtId="3" fontId="37" fillId="60" borderId="80" xfId="5" applyNumberFormat="1" applyFont="1" applyBorder="1" applyAlignment="1">
      <alignment horizontal="right" vertical="center"/>
    </xf>
    <xf numFmtId="49" fontId="23" fillId="60" borderId="105" xfId="1" applyNumberFormat="1" applyFont="1" applyBorder="1" applyAlignment="1">
      <alignment horizontal="center" vertical="center"/>
    </xf>
    <xf numFmtId="0" fontId="23" fillId="60" borderId="108" xfId="1" applyFont="1" applyBorder="1" applyAlignment="1">
      <alignment horizontal="center" vertical="center" wrapText="1"/>
    </xf>
    <xf numFmtId="3" fontId="22" fillId="54" borderId="100" xfId="1" applyNumberFormat="1" applyFont="1" applyFill="1" applyBorder="1" applyAlignment="1">
      <alignment horizontal="right" vertical="center"/>
    </xf>
    <xf numFmtId="3" fontId="22" fillId="54" borderId="106" xfId="1" applyNumberFormat="1" applyFont="1" applyFill="1" applyBorder="1" applyAlignment="1">
      <alignment horizontal="right" vertical="center"/>
    </xf>
    <xf numFmtId="3" fontId="22" fillId="54" borderId="101" xfId="1" applyNumberFormat="1" applyFont="1" applyFill="1" applyBorder="1" applyAlignment="1">
      <alignment horizontal="right" vertical="center"/>
    </xf>
    <xf numFmtId="3" fontId="22" fillId="54" borderId="105" xfId="1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0" fillId="0" borderId="0" xfId="0" applyFont="1"/>
    <xf numFmtId="0" fontId="39" fillId="0" borderId="0" xfId="0" applyFont="1"/>
    <xf numFmtId="0" fontId="41" fillId="0" borderId="2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/>
    <xf numFmtId="0" fontId="0" fillId="0" borderId="0" xfId="0" applyAlignment="1">
      <alignment horizontal="center"/>
    </xf>
    <xf numFmtId="0" fontId="43" fillId="0" borderId="120" xfId="0" applyFont="1" applyBorder="1" applyAlignment="1">
      <alignment horizontal="center" vertical="center" wrapText="1"/>
    </xf>
    <xf numFmtId="49" fontId="44" fillId="0" borderId="121" xfId="0" applyNumberFormat="1" applyFont="1" applyBorder="1" applyAlignment="1">
      <alignment horizontal="center" vertical="center" wrapText="1"/>
    </xf>
    <xf numFmtId="0" fontId="44" fillId="0" borderId="122" xfId="0" applyFont="1" applyBorder="1" applyAlignment="1">
      <alignment horizontal="center" vertical="center" wrapText="1"/>
    </xf>
    <xf numFmtId="0" fontId="45" fillId="0" borderId="12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6" fillId="0" borderId="127" xfId="0" applyFont="1" applyBorder="1" applyAlignment="1">
      <alignment horizontal="center" vertical="center" wrapText="1"/>
    </xf>
    <xf numFmtId="0" fontId="38" fillId="63" borderId="112" xfId="0" applyFont="1" applyFill="1" applyBorder="1" applyAlignment="1">
      <alignment horizontal="center" vertical="center" wrapText="1"/>
    </xf>
    <xf numFmtId="49" fontId="44" fillId="0" borderId="110" xfId="0" applyNumberFormat="1" applyFont="1" applyBorder="1" applyAlignment="1">
      <alignment horizontal="center" vertical="center" wrapText="1"/>
    </xf>
    <xf numFmtId="0" fontId="38" fillId="60" borderId="128" xfId="0" applyFont="1" applyFill="1" applyBorder="1" applyAlignment="1">
      <alignment horizontal="center" vertical="center" wrapText="1"/>
    </xf>
    <xf numFmtId="0" fontId="38" fillId="60" borderId="129" xfId="0" applyFont="1" applyFill="1" applyBorder="1" applyAlignment="1">
      <alignment horizontal="center" vertical="center" wrapText="1"/>
    </xf>
    <xf numFmtId="0" fontId="38" fillId="60" borderId="130" xfId="0" applyFont="1" applyFill="1" applyBorder="1" applyAlignment="1">
      <alignment horizontal="center" vertical="center" wrapText="1"/>
    </xf>
    <xf numFmtId="0" fontId="45" fillId="63" borderId="131" xfId="0" applyFont="1" applyFill="1" applyBorder="1" applyAlignment="1">
      <alignment horizontal="center" vertical="center" wrapText="1"/>
    </xf>
    <xf numFmtId="0" fontId="46" fillId="60" borderId="127" xfId="0" applyFont="1" applyFill="1" applyBorder="1" applyAlignment="1">
      <alignment horizontal="center" vertical="center" wrapText="1"/>
    </xf>
    <xf numFmtId="0" fontId="38" fillId="60" borderId="112" xfId="0" applyFont="1" applyFill="1" applyBorder="1" applyAlignment="1">
      <alignment horizontal="center" vertical="center" wrapText="1"/>
    </xf>
    <xf numFmtId="0" fontId="38" fillId="0" borderId="112" xfId="0" applyFont="1" applyBorder="1" applyAlignment="1">
      <alignment horizontal="center" vertical="center" wrapText="1"/>
    </xf>
    <xf numFmtId="0" fontId="50" fillId="0" borderId="112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center" vertical="center" wrapText="1"/>
    </xf>
    <xf numFmtId="0" fontId="50" fillId="0" borderId="127" xfId="0" applyFont="1" applyBorder="1" applyAlignment="1">
      <alignment horizontal="center" vertical="center" wrapText="1"/>
    </xf>
    <xf numFmtId="0" fontId="50" fillId="0" borderId="133" xfId="0" applyFont="1" applyBorder="1" applyAlignment="1">
      <alignment horizontal="center" vertical="center" wrapText="1"/>
    </xf>
    <xf numFmtId="0" fontId="50" fillId="60" borderId="95" xfId="0" applyFont="1" applyFill="1" applyBorder="1" applyAlignment="1">
      <alignment horizontal="center" vertical="center" wrapText="1"/>
    </xf>
    <xf numFmtId="0" fontId="45" fillId="60" borderId="134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127" xfId="0" applyFont="1" applyBorder="1" applyAlignment="1">
      <alignment horizontal="center" vertical="center" wrapText="1"/>
    </xf>
    <xf numFmtId="0" fontId="50" fillId="63" borderId="112" xfId="0" applyFont="1" applyFill="1" applyBorder="1" applyAlignment="1">
      <alignment horizontal="center" vertical="center" wrapText="1"/>
    </xf>
    <xf numFmtId="0" fontId="38" fillId="60" borderId="112" xfId="0" applyFont="1" applyFill="1" applyBorder="1" applyAlignment="1">
      <alignment vertical="center" wrapText="1"/>
    </xf>
    <xf numFmtId="0" fontId="38" fillId="60" borderId="96" xfId="0" applyFont="1" applyFill="1" applyBorder="1" applyAlignment="1">
      <alignment horizontal="center" vertical="center" wrapText="1"/>
    </xf>
    <xf numFmtId="9" fontId="42" fillId="63" borderId="135" xfId="0" applyNumberFormat="1" applyFont="1" applyFill="1" applyBorder="1" applyAlignment="1">
      <alignment horizontal="center" vertical="center" wrapText="1"/>
    </xf>
    <xf numFmtId="0" fontId="38" fillId="60" borderId="110" xfId="0" applyFont="1" applyFill="1" applyBorder="1" applyAlignment="1">
      <alignment horizontal="center" vertical="center" wrapText="1"/>
    </xf>
    <xf numFmtId="0" fontId="38" fillId="63" borderId="96" xfId="0" applyFont="1" applyFill="1" applyBorder="1" applyAlignment="1">
      <alignment horizontal="center" vertical="center" wrapText="1"/>
    </xf>
    <xf numFmtId="0" fontId="38" fillId="63" borderId="136" xfId="0" applyFont="1" applyFill="1" applyBorder="1" applyAlignment="1">
      <alignment horizontal="center" vertical="center" wrapText="1"/>
    </xf>
    <xf numFmtId="0" fontId="56" fillId="63" borderId="112" xfId="0" applyFont="1" applyFill="1" applyBorder="1" applyAlignment="1">
      <alignment horizontal="center" vertical="center" wrapText="1"/>
    </xf>
    <xf numFmtId="0" fontId="56" fillId="63" borderId="96" xfId="0" applyFont="1" applyFill="1" applyBorder="1" applyAlignment="1">
      <alignment horizontal="center" vertical="center" wrapText="1"/>
    </xf>
    <xf numFmtId="0" fontId="56" fillId="63" borderId="133" xfId="0" applyFont="1" applyFill="1" applyBorder="1" applyAlignment="1">
      <alignment horizontal="center" vertical="center" wrapText="1"/>
    </xf>
    <xf numFmtId="9" fontId="36" fillId="64" borderId="95" xfId="6" applyFont="1" applyFill="1" applyBorder="1" applyAlignment="1">
      <alignment horizontal="center" vertical="center" wrapText="1"/>
    </xf>
    <xf numFmtId="0" fontId="38" fillId="63" borderId="127" xfId="0" applyFont="1" applyFill="1" applyBorder="1" applyAlignment="1">
      <alignment horizontal="center" vertical="center" wrapText="1"/>
    </xf>
    <xf numFmtId="0" fontId="56" fillId="63" borderId="127" xfId="0" applyFont="1" applyFill="1" applyBorder="1" applyAlignment="1">
      <alignment horizontal="center" vertical="center" wrapText="1"/>
    </xf>
    <xf numFmtId="0" fontId="38" fillId="60" borderId="127" xfId="0" applyFont="1" applyFill="1" applyBorder="1" applyAlignment="1">
      <alignment horizontal="center" vertical="center" wrapText="1"/>
    </xf>
    <xf numFmtId="0" fontId="0" fillId="60" borderId="112" xfId="0" applyFill="1" applyBorder="1" applyAlignment="1">
      <alignment horizontal="center" vertical="center" wrapText="1"/>
    </xf>
    <xf numFmtId="0" fontId="0" fillId="60" borderId="96" xfId="0" applyFill="1" applyBorder="1" applyAlignment="1">
      <alignment horizontal="center" vertical="center" wrapText="1"/>
    </xf>
    <xf numFmtId="0" fontId="0" fillId="60" borderId="133" xfId="0" applyFill="1" applyBorder="1" applyAlignment="1">
      <alignment horizontal="center" vertical="center" wrapText="1"/>
    </xf>
    <xf numFmtId="0" fontId="57" fillId="0" borderId="136" xfId="0" applyFont="1" applyBorder="1" applyAlignment="1">
      <alignment horizontal="center" vertical="center" wrapText="1"/>
    </xf>
    <xf numFmtId="0" fontId="0" fillId="63" borderId="112" xfId="0" applyFill="1" applyBorder="1" applyAlignment="1">
      <alignment horizontal="center" vertical="center" wrapText="1"/>
    </xf>
    <xf numFmtId="0" fontId="0" fillId="63" borderId="96" xfId="0" applyFill="1" applyBorder="1" applyAlignment="1">
      <alignment horizontal="center" vertical="center" wrapText="1"/>
    </xf>
    <xf numFmtId="0" fontId="0" fillId="63" borderId="133" xfId="0" applyFill="1" applyBorder="1" applyAlignment="1">
      <alignment horizontal="center" vertical="center" wrapText="1"/>
    </xf>
    <xf numFmtId="0" fontId="55" fillId="0" borderId="137" xfId="0" applyFont="1" applyBorder="1" applyAlignment="1">
      <alignment horizontal="center" vertical="center" wrapText="1"/>
    </xf>
    <xf numFmtId="0" fontId="38" fillId="63" borderId="138" xfId="0" applyFont="1" applyFill="1" applyBorder="1" applyAlignment="1">
      <alignment horizontal="center" vertical="center" wrapText="1"/>
    </xf>
    <xf numFmtId="0" fontId="38" fillId="60" borderId="138" xfId="0" applyFont="1" applyFill="1" applyBorder="1" applyAlignment="1">
      <alignment horizontal="center" vertical="center" wrapText="1"/>
    </xf>
    <xf numFmtId="0" fontId="38" fillId="60" borderId="139" xfId="0" applyFont="1" applyFill="1" applyBorder="1" applyAlignment="1">
      <alignment horizontal="center" vertical="center" wrapText="1"/>
    </xf>
    <xf numFmtId="0" fontId="38" fillId="60" borderId="137" xfId="0" applyFont="1" applyFill="1" applyBorder="1" applyAlignment="1">
      <alignment horizontal="center" vertical="center" wrapText="1"/>
    </xf>
    <xf numFmtId="0" fontId="0" fillId="60" borderId="138" xfId="0" applyFill="1" applyBorder="1" applyAlignment="1">
      <alignment horizontal="center" vertical="center" wrapText="1"/>
    </xf>
    <xf numFmtId="0" fontId="0" fillId="60" borderId="139" xfId="0" applyFill="1" applyBorder="1" applyAlignment="1">
      <alignment horizontal="center" vertical="center" wrapText="1"/>
    </xf>
    <xf numFmtId="0" fontId="0" fillId="60" borderId="140" xfId="0" applyFill="1" applyBorder="1" applyAlignment="1">
      <alignment horizontal="center" vertical="center" wrapText="1"/>
    </xf>
    <xf numFmtId="9" fontId="0" fillId="60" borderId="141" xfId="6" applyFont="1" applyFill="1" applyBorder="1" applyAlignment="1">
      <alignment horizontal="center" vertical="center" wrapText="1"/>
    </xf>
    <xf numFmtId="9" fontId="42" fillId="63" borderId="142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/>
    </xf>
    <xf numFmtId="0" fontId="58" fillId="0" borderId="0" xfId="0" applyFont="1"/>
    <xf numFmtId="0" fontId="21" fillId="60" borderId="112" xfId="0" applyFont="1" applyFill="1" applyBorder="1" applyAlignment="1">
      <alignment horizontal="center"/>
    </xf>
    <xf numFmtId="0" fontId="21" fillId="63" borderId="112" xfId="0" applyFont="1" applyFill="1" applyBorder="1" applyAlignment="1">
      <alignment horizontal="center"/>
    </xf>
    <xf numFmtId="49" fontId="11" fillId="60" borderId="34" xfId="2" applyNumberFormat="1" applyFont="1" applyBorder="1" applyAlignment="1">
      <alignment horizontal="center" vertical="center"/>
    </xf>
    <xf numFmtId="4" fontId="19" fillId="54" borderId="7" xfId="3" applyNumberFormat="1" applyFont="1" applyFill="1" applyBorder="1" applyAlignment="1">
      <alignment horizontal="right" vertical="center"/>
    </xf>
    <xf numFmtId="0" fontId="11" fillId="60" borderId="31" xfId="5" applyFont="1" applyBorder="1" applyAlignment="1">
      <alignment horizontal="left" vertical="center" wrapText="1"/>
    </xf>
    <xf numFmtId="3" fontId="19" fillId="60" borderId="30" xfId="3" applyNumberFormat="1" applyFont="1" applyBorder="1" applyAlignment="1">
      <alignment horizontal="center" vertical="center"/>
    </xf>
    <xf numFmtId="49" fontId="11" fillId="60" borderId="31" xfId="5" applyNumberFormat="1" applyFont="1" applyBorder="1" applyAlignment="1">
      <alignment horizontal="center" vertical="center"/>
    </xf>
    <xf numFmtId="49" fontId="11" fillId="60" borderId="80" xfId="5" applyNumberFormat="1" applyFont="1" applyBorder="1" applyAlignment="1">
      <alignment horizontal="center" vertical="center"/>
    </xf>
    <xf numFmtId="49" fontId="22" fillId="60" borderId="103" xfId="1" applyNumberFormat="1" applyFont="1" applyBorder="1" applyAlignment="1">
      <alignment horizontal="center" vertical="center" wrapText="1"/>
    </xf>
    <xf numFmtId="9" fontId="0" fillId="60" borderId="95" xfId="6" applyNumberFormat="1" applyFont="1" applyFill="1" applyBorder="1" applyAlignment="1">
      <alignment horizontal="center" vertical="center" wrapText="1"/>
    </xf>
    <xf numFmtId="0" fontId="35" fillId="60" borderId="118" xfId="4" applyFont="1" applyBorder="1" applyAlignment="1">
      <alignment horizontal="center" vertical="center"/>
    </xf>
    <xf numFmtId="0" fontId="19" fillId="60" borderId="118" xfId="4" applyFont="1" applyBorder="1" applyAlignment="1">
      <alignment horizontal="center" vertical="center"/>
    </xf>
    <xf numFmtId="0" fontId="19" fillId="60" borderId="151" xfId="4" applyFont="1" applyBorder="1" applyAlignment="1">
      <alignment horizontal="center" vertical="center"/>
    </xf>
    <xf numFmtId="0" fontId="36" fillId="60" borderId="112" xfId="4" applyFont="1" applyBorder="1" applyAlignment="1">
      <alignment horizontal="center" vertical="center" wrapText="1"/>
    </xf>
    <xf numFmtId="0" fontId="36" fillId="60" borderId="112" xfId="4" applyFont="1" applyBorder="1" applyAlignment="1">
      <alignment horizontal="left" vertical="center" wrapText="1"/>
    </xf>
    <xf numFmtId="0" fontId="36" fillId="60" borderId="112" xfId="4" applyFont="1" applyBorder="1" applyAlignment="1">
      <alignment horizontal="left" vertical="center"/>
    </xf>
    <xf numFmtId="3" fontId="21" fillId="60" borderId="112" xfId="4" applyNumberFormat="1" applyFont="1" applyBorder="1" applyAlignment="1">
      <alignment horizontal="right" vertical="center"/>
    </xf>
    <xf numFmtId="3" fontId="20" fillId="60" borderId="112" xfId="4" applyNumberFormat="1" applyFont="1" applyBorder="1" applyAlignment="1">
      <alignment horizontal="right" vertical="center"/>
    </xf>
    <xf numFmtId="3" fontId="20" fillId="60" borderId="112" xfId="4" applyNumberFormat="1" applyFont="1" applyBorder="1" applyAlignment="1">
      <alignment horizontal="right" vertical="center" wrapText="1"/>
    </xf>
    <xf numFmtId="0" fontId="36" fillId="60" borderId="112" xfId="4" applyFont="1" applyBorder="1" applyAlignment="1">
      <alignment horizontal="center" vertical="center"/>
    </xf>
    <xf numFmtId="0" fontId="35" fillId="60" borderId="112" xfId="4" applyFont="1" applyBorder="1" applyAlignment="1">
      <alignment horizontal="center" vertical="center"/>
    </xf>
    <xf numFmtId="0" fontId="19" fillId="60" borderId="112" xfId="4" applyFont="1" applyBorder="1" applyAlignment="1">
      <alignment horizontal="center" vertical="center"/>
    </xf>
    <xf numFmtId="0" fontId="36" fillId="54" borderId="112" xfId="4" applyFont="1" applyFill="1" applyBorder="1" applyAlignment="1">
      <alignment horizontal="center" vertical="center" wrapText="1"/>
    </xf>
    <xf numFmtId="0" fontId="36" fillId="54" borderId="112" xfId="4" applyFont="1" applyFill="1" applyBorder="1" applyAlignment="1">
      <alignment horizontal="left" vertical="center" wrapText="1"/>
    </xf>
    <xf numFmtId="0" fontId="21" fillId="54" borderId="112" xfId="4" applyFont="1" applyFill="1" applyBorder="1" applyAlignment="1">
      <alignment horizontal="right" vertical="center" wrapText="1"/>
    </xf>
    <xf numFmtId="3" fontId="20" fillId="54" borderId="112" xfId="4" applyNumberFormat="1" applyFont="1" applyFill="1" applyBorder="1" applyAlignment="1">
      <alignment horizontal="right" vertical="center" wrapText="1"/>
    </xf>
    <xf numFmtId="0" fontId="20" fillId="54" borderId="112" xfId="4" applyFont="1" applyFill="1" applyBorder="1" applyAlignment="1">
      <alignment horizontal="right" vertical="center" wrapText="1"/>
    </xf>
    <xf numFmtId="166" fontId="38" fillId="60" borderId="96" xfId="7" applyNumberFormat="1" applyFont="1" applyFill="1" applyBorder="1" applyAlignment="1">
      <alignment horizontal="center" vertical="center" wrapText="1"/>
    </xf>
    <xf numFmtId="166" fontId="56" fillId="60" borderId="112" xfId="7" applyNumberFormat="1" applyFont="1" applyFill="1" applyBorder="1" applyAlignment="1">
      <alignment horizontal="center" vertical="center" wrapText="1"/>
    </xf>
    <xf numFmtId="166" fontId="56" fillId="60" borderId="96" xfId="7" applyNumberFormat="1" applyFont="1" applyFill="1" applyBorder="1" applyAlignment="1">
      <alignment horizontal="center" vertical="center" wrapText="1"/>
    </xf>
    <xf numFmtId="166" fontId="56" fillId="60" borderId="133" xfId="7" applyNumberFormat="1" applyFont="1" applyFill="1" applyBorder="1" applyAlignment="1">
      <alignment horizontal="center" vertical="center" wrapText="1"/>
    </xf>
    <xf numFmtId="0" fontId="4" fillId="60" borderId="9" xfId="0" applyFont="1" applyFill="1" applyBorder="1" applyAlignment="1">
      <alignment horizontal="left" vertical="center"/>
    </xf>
    <xf numFmtId="0" fontId="4" fillId="60" borderId="51" xfId="0" applyFont="1" applyFill="1" applyBorder="1" applyAlignment="1">
      <alignment horizontal="center" vertical="center"/>
    </xf>
    <xf numFmtId="0" fontId="4" fillId="60" borderId="53" xfId="0" applyFont="1" applyFill="1" applyBorder="1" applyAlignment="1">
      <alignment horizontal="center" vertical="center"/>
    </xf>
    <xf numFmtId="0" fontId="4" fillId="60" borderId="150" xfId="0" applyFont="1" applyFill="1" applyBorder="1" applyAlignment="1">
      <alignment horizontal="center" vertical="center"/>
    </xf>
    <xf numFmtId="0" fontId="4" fillId="60" borderId="68" xfId="0" applyFont="1" applyFill="1" applyBorder="1" applyAlignment="1">
      <alignment horizontal="center" vertical="center"/>
    </xf>
    <xf numFmtId="0" fontId="4" fillId="60" borderId="148" xfId="0" applyFont="1" applyFill="1" applyBorder="1" applyAlignment="1">
      <alignment horizontal="center" vertical="center"/>
    </xf>
    <xf numFmtId="0" fontId="4" fillId="60" borderId="67" xfId="0" applyFont="1" applyFill="1" applyBorder="1" applyAlignment="1">
      <alignment horizontal="center" vertical="center"/>
    </xf>
    <xf numFmtId="0" fontId="4" fillId="60" borderId="64" xfId="0" applyFont="1" applyFill="1" applyBorder="1" applyAlignment="1">
      <alignment horizontal="center" vertical="center"/>
    </xf>
    <xf numFmtId="0" fontId="4" fillId="60" borderId="149" xfId="0" applyFont="1" applyFill="1" applyBorder="1" applyAlignment="1">
      <alignment horizontal="center" vertical="center"/>
    </xf>
    <xf numFmtId="0" fontId="4" fillId="60" borderId="63" xfId="0" applyFont="1" applyFill="1" applyBorder="1" applyAlignment="1">
      <alignment horizontal="center" vertical="center"/>
    </xf>
    <xf numFmtId="0" fontId="26" fillId="46" borderId="33" xfId="0" applyFont="1" applyFill="1" applyBorder="1" applyAlignment="1">
      <alignment horizontal="center" vertical="center"/>
    </xf>
    <xf numFmtId="0" fontId="28" fillId="55" borderId="35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2" fillId="59" borderId="9" xfId="0" applyFont="1" applyFill="1" applyBorder="1" applyAlignment="1">
      <alignment horizontal="center" vertical="center"/>
    </xf>
    <xf numFmtId="0" fontId="26" fillId="32" borderId="25" xfId="0" applyFont="1" applyFill="1" applyBorder="1" applyAlignment="1">
      <alignment horizontal="center" vertical="center"/>
    </xf>
    <xf numFmtId="0" fontId="2" fillId="40" borderId="28" xfId="0" applyFont="1" applyFill="1" applyBorder="1" applyAlignment="1">
      <alignment horizontal="center" vertical="center"/>
    </xf>
    <xf numFmtId="0" fontId="3" fillId="45" borderId="22" xfId="0" applyFont="1" applyFill="1" applyBorder="1" applyAlignment="1">
      <alignment horizontal="center" vertical="center"/>
    </xf>
    <xf numFmtId="0" fontId="2" fillId="24" borderId="17" xfId="0" applyFont="1" applyFill="1" applyBorder="1" applyAlignment="1">
      <alignment horizontal="center" vertical="center"/>
    </xf>
    <xf numFmtId="0" fontId="3" fillId="29" borderId="22" xfId="0" applyFont="1" applyFill="1" applyBorder="1" applyAlignment="1">
      <alignment horizontal="center" vertical="center"/>
    </xf>
    <xf numFmtId="49" fontId="26" fillId="32" borderId="25" xfId="0" applyNumberFormat="1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6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right" vertical="center"/>
    </xf>
    <xf numFmtId="0" fontId="19" fillId="7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left" vertical="center"/>
    </xf>
    <xf numFmtId="0" fontId="32" fillId="60" borderId="2" xfId="1" applyFont="1" applyAlignment="1">
      <alignment horizontal="center" vertical="top"/>
    </xf>
    <xf numFmtId="0" fontId="15" fillId="60" borderId="2" xfId="1" applyFont="1" applyAlignment="1">
      <alignment horizontal="left" vertical="center"/>
    </xf>
    <xf numFmtId="0" fontId="14" fillId="60" borderId="2" xfId="1" applyFont="1" applyAlignment="1">
      <alignment horizontal="left" vertical="top"/>
    </xf>
    <xf numFmtId="0" fontId="12" fillId="60" borderId="90" xfId="1" applyFont="1" applyBorder="1" applyAlignment="1">
      <alignment horizontal="center" vertical="center" wrapText="1"/>
    </xf>
    <xf numFmtId="0" fontId="12" fillId="60" borderId="88" xfId="1" applyFont="1" applyBorder="1" applyAlignment="1">
      <alignment horizontal="center" vertical="center" wrapText="1"/>
    </xf>
    <xf numFmtId="0" fontId="12" fillId="60" borderId="89" xfId="1" applyFont="1" applyBorder="1" applyAlignment="1">
      <alignment horizontal="center" vertical="center" wrapText="1"/>
    </xf>
    <xf numFmtId="0" fontId="12" fillId="60" borderId="42" xfId="1" applyFont="1" applyBorder="1" applyAlignment="1">
      <alignment horizontal="center" vertical="center" wrapText="1"/>
    </xf>
    <xf numFmtId="0" fontId="12" fillId="60" borderId="89" xfId="1" applyFont="1" applyBorder="1" applyAlignment="1">
      <alignment horizontal="center" vertical="center"/>
    </xf>
    <xf numFmtId="0" fontId="12" fillId="60" borderId="42" xfId="1" applyFont="1" applyBorder="1" applyAlignment="1">
      <alignment horizontal="center" vertical="center"/>
    </xf>
    <xf numFmtId="0" fontId="12" fillId="60" borderId="44" xfId="1" applyFont="1" applyBorder="1" applyAlignment="1">
      <alignment horizontal="center" vertical="center"/>
    </xf>
    <xf numFmtId="0" fontId="1" fillId="60" borderId="2" xfId="1" applyFont="1" applyAlignment="1">
      <alignment horizontal="left" vertical="top"/>
    </xf>
    <xf numFmtId="0" fontId="10" fillId="60" borderId="40" xfId="1" applyFont="1" applyBorder="1" applyAlignment="1">
      <alignment horizontal="center" vertical="center" wrapText="1"/>
    </xf>
    <xf numFmtId="0" fontId="10" fillId="60" borderId="39" xfId="1" applyFont="1" applyBorder="1" applyAlignment="1">
      <alignment horizontal="center" vertical="center" wrapText="1"/>
    </xf>
    <xf numFmtId="0" fontId="10" fillId="60" borderId="38" xfId="1" applyFont="1" applyBorder="1" applyAlignment="1">
      <alignment horizontal="center" vertical="center" wrapText="1"/>
    </xf>
    <xf numFmtId="0" fontId="4" fillId="60" borderId="9" xfId="1" applyFont="1" applyBorder="1" applyAlignment="1">
      <alignment horizontal="left" vertical="center"/>
    </xf>
    <xf numFmtId="0" fontId="14" fillId="60" borderId="2" xfId="2" applyFont="1" applyAlignment="1">
      <alignment horizontal="left" vertical="top"/>
    </xf>
    <xf numFmtId="0" fontId="12" fillId="60" borderId="46" xfId="2" applyFont="1" applyBorder="1" applyAlignment="1">
      <alignment horizontal="center" vertical="center"/>
    </xf>
    <xf numFmtId="3" fontId="11" fillId="60" borderId="34" xfId="2" applyNumberFormat="1" applyFont="1" applyBorder="1" applyAlignment="1">
      <alignment horizontal="right" vertical="center"/>
    </xf>
    <xf numFmtId="0" fontId="32" fillId="60" borderId="2" xfId="2" applyFont="1" applyAlignment="1">
      <alignment horizontal="center" vertical="top"/>
    </xf>
    <xf numFmtId="0" fontId="15" fillId="60" borderId="2" xfId="2" applyFont="1" applyAlignment="1">
      <alignment horizontal="left" vertical="center"/>
    </xf>
    <xf numFmtId="0" fontId="1" fillId="60" borderId="2" xfId="2" applyFont="1" applyAlignment="1">
      <alignment horizontal="left" vertical="top"/>
    </xf>
    <xf numFmtId="3" fontId="11" fillId="60" borderId="116" xfId="2" applyNumberFormat="1" applyFont="1" applyBorder="1" applyAlignment="1">
      <alignment horizontal="right" vertical="center"/>
    </xf>
    <xf numFmtId="0" fontId="10" fillId="60" borderId="9" xfId="2" applyFont="1" applyBorder="1" applyAlignment="1">
      <alignment horizontal="center" vertical="center"/>
    </xf>
    <xf numFmtId="0" fontId="4" fillId="60" borderId="9" xfId="2" applyFont="1" applyBorder="1" applyAlignment="1">
      <alignment horizontal="left" vertical="center"/>
    </xf>
    <xf numFmtId="0" fontId="10" fillId="60" borderId="40" xfId="2" applyFont="1" applyBorder="1" applyAlignment="1">
      <alignment horizontal="center" vertical="center" wrapText="1"/>
    </xf>
    <xf numFmtId="0" fontId="10" fillId="60" borderId="39" xfId="2" applyFont="1" applyBorder="1" applyAlignment="1">
      <alignment horizontal="center" vertical="center" wrapText="1"/>
    </xf>
    <xf numFmtId="0" fontId="10" fillId="60" borderId="38" xfId="2" applyFont="1" applyBorder="1" applyAlignment="1">
      <alignment horizontal="center" vertical="center" wrapText="1"/>
    </xf>
    <xf numFmtId="0" fontId="31" fillId="60" borderId="2" xfId="3" applyFont="1" applyAlignment="1">
      <alignment horizontal="center" vertical="top"/>
    </xf>
    <xf numFmtId="0" fontId="30" fillId="60" borderId="2" xfId="3" applyFont="1" applyAlignment="1">
      <alignment horizontal="left" vertical="center"/>
    </xf>
    <xf numFmtId="0" fontId="25" fillId="60" borderId="2" xfId="3" applyFont="1" applyAlignment="1">
      <alignment horizontal="right" vertical="center"/>
    </xf>
    <xf numFmtId="0" fontId="19" fillId="58" borderId="3" xfId="3" applyFont="1" applyFill="1" applyBorder="1" applyAlignment="1">
      <alignment horizontal="left" vertical="center"/>
    </xf>
    <xf numFmtId="0" fontId="19" fillId="58" borderId="4" xfId="3" applyFont="1" applyFill="1" applyBorder="1" applyAlignment="1">
      <alignment horizontal="center" vertical="center"/>
    </xf>
    <xf numFmtId="0" fontId="19" fillId="58" borderId="4" xfId="3" applyFont="1" applyFill="1" applyBorder="1" applyAlignment="1">
      <alignment horizontal="left" vertical="center"/>
    </xf>
    <xf numFmtId="0" fontId="19" fillId="58" borderId="5" xfId="3" applyFont="1" applyFill="1" applyBorder="1" applyAlignment="1">
      <alignment horizontal="center" vertical="center"/>
    </xf>
    <xf numFmtId="0" fontId="19" fillId="58" borderId="53" xfId="3" applyFont="1" applyFill="1" applyBorder="1" applyAlignment="1">
      <alignment horizontal="center" vertical="center"/>
    </xf>
    <xf numFmtId="0" fontId="19" fillId="58" borderId="53" xfId="3" applyFont="1" applyFill="1" applyBorder="1" applyAlignment="1">
      <alignment horizontal="left" vertical="center"/>
    </xf>
    <xf numFmtId="49" fontId="19" fillId="58" borderId="61" xfId="3" applyNumberFormat="1" applyFont="1" applyFill="1" applyBorder="1" applyAlignment="1">
      <alignment horizontal="center" vertical="center"/>
    </xf>
    <xf numFmtId="0" fontId="19" fillId="58" borderId="6" xfId="3" applyFont="1" applyFill="1" applyBorder="1" applyAlignment="1">
      <alignment horizontal="center" vertical="center"/>
    </xf>
    <xf numFmtId="0" fontId="19" fillId="58" borderId="7" xfId="3" applyFont="1" applyFill="1" applyBorder="1" applyAlignment="1">
      <alignment horizontal="center" vertical="center"/>
    </xf>
    <xf numFmtId="0" fontId="19" fillId="58" borderId="8" xfId="3" applyFont="1" applyFill="1" applyBorder="1" applyAlignment="1">
      <alignment horizontal="center" vertical="center"/>
    </xf>
    <xf numFmtId="0" fontId="19" fillId="58" borderId="9" xfId="3" applyFont="1" applyFill="1" applyBorder="1" applyAlignment="1">
      <alignment horizontal="center" vertical="center" wrapText="1"/>
    </xf>
    <xf numFmtId="0" fontId="19" fillId="58" borderId="7" xfId="3" applyFont="1" applyFill="1" applyBorder="1" applyAlignment="1">
      <alignment horizontal="center" vertical="center" wrapText="1"/>
    </xf>
    <xf numFmtId="0" fontId="19" fillId="60" borderId="17" xfId="3" applyFont="1" applyBorder="1" applyAlignment="1">
      <alignment horizontal="center" vertical="center"/>
    </xf>
    <xf numFmtId="0" fontId="19" fillId="60" borderId="28" xfId="3" applyFont="1" applyBorder="1" applyAlignment="1">
      <alignment horizontal="center" vertical="center"/>
    </xf>
    <xf numFmtId="0" fontId="18" fillId="60" borderId="58" xfId="3" applyFont="1" applyBorder="1" applyAlignment="1">
      <alignment horizontal="left" vertical="top"/>
    </xf>
    <xf numFmtId="0" fontId="9" fillId="60" borderId="40" xfId="3" applyFont="1" applyBorder="1" applyAlignment="1">
      <alignment horizontal="center" vertical="center" wrapText="1"/>
    </xf>
    <xf numFmtId="0" fontId="9" fillId="60" borderId="39" xfId="3" applyFont="1" applyBorder="1" applyAlignment="1">
      <alignment horizontal="center" vertical="center" wrapText="1"/>
    </xf>
    <xf numFmtId="0" fontId="9" fillId="60" borderId="38" xfId="3" applyFont="1" applyBorder="1" applyAlignment="1">
      <alignment horizontal="center" vertical="center" wrapText="1"/>
    </xf>
    <xf numFmtId="0" fontId="9" fillId="60" borderId="9" xfId="3" applyFont="1" applyBorder="1" applyAlignment="1">
      <alignment horizontal="center" vertical="center"/>
    </xf>
    <xf numFmtId="0" fontId="17" fillId="60" borderId="54" xfId="3" applyFont="1" applyBorder="1" applyAlignment="1">
      <alignment horizontal="left" vertical="center"/>
    </xf>
    <xf numFmtId="0" fontId="17" fillId="60" borderId="53" xfId="3" applyFont="1" applyBorder="1" applyAlignment="1">
      <alignment horizontal="left" vertical="center"/>
    </xf>
    <xf numFmtId="0" fontId="17" fillId="60" borderId="50" xfId="3" applyFont="1" applyBorder="1" applyAlignment="1">
      <alignment horizontal="left" vertical="center"/>
    </xf>
    <xf numFmtId="0" fontId="17" fillId="60" borderId="49" xfId="3" applyFont="1" applyBorder="1" applyAlignment="1">
      <alignment horizontal="left" vertical="center"/>
    </xf>
    <xf numFmtId="0" fontId="17" fillId="60" borderId="57" xfId="3" applyFont="1" applyBorder="1" applyAlignment="1">
      <alignment horizontal="center" vertical="center"/>
    </xf>
    <xf numFmtId="0" fontId="17" fillId="60" borderId="56" xfId="3" applyFont="1" applyBorder="1" applyAlignment="1">
      <alignment horizontal="center" vertical="center"/>
    </xf>
    <xf numFmtId="0" fontId="17" fillId="60" borderId="55" xfId="3" applyFont="1" applyBorder="1" applyAlignment="1">
      <alignment horizontal="center" vertical="center"/>
    </xf>
    <xf numFmtId="0" fontId="12" fillId="60" borderId="85" xfId="1" applyFont="1" applyBorder="1" applyAlignment="1">
      <alignment horizontal="center" vertical="center"/>
    </xf>
    <xf numFmtId="0" fontId="12" fillId="60" borderId="85" xfId="1" applyFont="1" applyBorder="1" applyAlignment="1">
      <alignment horizontal="center" vertical="center" wrapText="1"/>
    </xf>
    <xf numFmtId="0" fontId="12" fillId="60" borderId="86" xfId="1" applyFont="1" applyBorder="1" applyAlignment="1">
      <alignment horizontal="center" vertical="center" wrapText="1"/>
    </xf>
    <xf numFmtId="49" fontId="11" fillId="60" borderId="31" xfId="1" applyNumberFormat="1" applyFont="1" applyBorder="1" applyAlignment="1">
      <alignment horizontal="center" vertical="center"/>
    </xf>
    <xf numFmtId="49" fontId="11" fillId="60" borderId="80" xfId="1" applyNumberFormat="1" applyFont="1" applyBorder="1" applyAlignment="1">
      <alignment horizontal="center" vertical="center"/>
    </xf>
    <xf numFmtId="0" fontId="10" fillId="60" borderId="9" xfId="1" applyFont="1" applyBorder="1" applyAlignment="1">
      <alignment horizontal="center" vertical="center" wrapText="1"/>
    </xf>
    <xf numFmtId="0" fontId="34" fillId="60" borderId="2" xfId="4" applyFont="1" applyAlignment="1">
      <alignment horizontal="center" vertical="top"/>
    </xf>
    <xf numFmtId="0" fontId="8" fillId="60" borderId="2" xfId="4" applyFont="1" applyAlignment="1">
      <alignment horizontal="left" vertical="center"/>
    </xf>
    <xf numFmtId="0" fontId="8" fillId="60" borderId="2" xfId="4" applyFont="1" applyAlignment="1">
      <alignment horizontal="right" vertical="center"/>
    </xf>
    <xf numFmtId="0" fontId="7" fillId="58" borderId="4" xfId="4" applyFont="1" applyFill="1" applyBorder="1" applyAlignment="1">
      <alignment horizontal="center" vertical="center" wrapText="1"/>
    </xf>
    <xf numFmtId="0" fontId="7" fillId="58" borderId="5" xfId="4" applyFont="1" applyFill="1" applyBorder="1" applyAlignment="1">
      <alignment horizontal="center" vertical="center" wrapText="1"/>
    </xf>
    <xf numFmtId="0" fontId="35" fillId="60" borderId="111" xfId="4" applyFont="1" applyBorder="1" applyAlignment="1">
      <alignment horizontal="center" vertical="center" wrapText="1"/>
    </xf>
    <xf numFmtId="0" fontId="35" fillId="60" borderId="112" xfId="4" applyFont="1" applyBorder="1" applyAlignment="1">
      <alignment horizontal="center" vertical="center" wrapText="1"/>
    </xf>
    <xf numFmtId="0" fontId="18" fillId="60" borderId="2" xfId="4" applyFont="1" applyBorder="1" applyAlignment="1">
      <alignment horizontal="left" vertical="top"/>
    </xf>
    <xf numFmtId="0" fontId="19" fillId="60" borderId="68" xfId="4" applyFont="1" applyBorder="1" applyAlignment="1">
      <alignment horizontal="center" vertical="center" wrapText="1"/>
    </xf>
    <xf numFmtId="0" fontId="19" fillId="60" borderId="67" xfId="4" applyFont="1" applyBorder="1" applyAlignment="1">
      <alignment horizontal="center" vertical="center" wrapText="1"/>
    </xf>
    <xf numFmtId="0" fontId="19" fillId="60" borderId="66" xfId="4" applyFont="1" applyBorder="1" applyAlignment="1">
      <alignment horizontal="center" vertical="center" wrapText="1"/>
    </xf>
    <xf numFmtId="0" fontId="19" fillId="60" borderId="65" xfId="4" applyFont="1" applyBorder="1" applyAlignment="1">
      <alignment horizontal="center" vertical="center" wrapText="1"/>
    </xf>
    <xf numFmtId="0" fontId="19" fillId="60" borderId="64" xfId="4" applyFont="1" applyBorder="1" applyAlignment="1">
      <alignment horizontal="center" vertical="center" wrapText="1"/>
    </xf>
    <xf numFmtId="0" fontId="19" fillId="60" borderId="63" xfId="4" applyFont="1" applyBorder="1" applyAlignment="1">
      <alignment horizontal="center" vertical="center" wrapText="1"/>
    </xf>
    <xf numFmtId="0" fontId="17" fillId="60" borderId="9" xfId="4" applyFont="1" applyBorder="1" applyAlignment="1">
      <alignment horizontal="left" vertical="center"/>
    </xf>
    <xf numFmtId="0" fontId="19" fillId="60" borderId="9" xfId="4" applyFont="1" applyBorder="1" applyAlignment="1">
      <alignment horizontal="center" vertical="center"/>
    </xf>
    <xf numFmtId="0" fontId="7" fillId="58" borderId="53" xfId="4" applyFont="1" applyFill="1" applyBorder="1" applyAlignment="1">
      <alignment horizontal="center" vertical="center" wrapText="1"/>
    </xf>
    <xf numFmtId="49" fontId="7" fillId="58" borderId="61" xfId="4" applyNumberFormat="1" applyFont="1" applyFill="1" applyBorder="1" applyAlignment="1">
      <alignment horizontal="center" vertical="center" wrapText="1"/>
    </xf>
    <xf numFmtId="0" fontId="7" fillId="58" borderId="73" xfId="4" applyFont="1" applyFill="1" applyBorder="1" applyAlignment="1">
      <alignment horizontal="center" vertical="center" wrapText="1"/>
    </xf>
    <xf numFmtId="0" fontId="7" fillId="58" borderId="34" xfId="4" applyFont="1" applyFill="1" applyBorder="1" applyAlignment="1">
      <alignment horizontal="center" vertical="center" wrapText="1"/>
    </xf>
    <xf numFmtId="0" fontId="19" fillId="58" borderId="72" xfId="4" applyFont="1" applyFill="1" applyBorder="1" applyAlignment="1">
      <alignment horizontal="center" vertical="center" wrapText="1"/>
    </xf>
    <xf numFmtId="0" fontId="19" fillId="58" borderId="8" xfId="4" applyFont="1" applyFill="1" applyBorder="1" applyAlignment="1">
      <alignment horizontal="center" vertical="center"/>
    </xf>
    <xf numFmtId="0" fontId="19" fillId="58" borderId="74" xfId="4" applyFont="1" applyFill="1" applyBorder="1" applyAlignment="1">
      <alignment horizontal="center" vertical="center"/>
    </xf>
    <xf numFmtId="0" fontId="12" fillId="60" borderId="44" xfId="5" applyFont="1" applyBorder="1" applyAlignment="1">
      <alignment horizontal="center" vertical="center"/>
    </xf>
    <xf numFmtId="0" fontId="12" fillId="60" borderId="9" xfId="5" applyFont="1" applyBorder="1" applyAlignment="1">
      <alignment horizontal="center" vertical="center" wrapText="1"/>
    </xf>
    <xf numFmtId="0" fontId="12" fillId="60" borderId="40" xfId="5" applyFont="1" applyBorder="1" applyAlignment="1">
      <alignment horizontal="center" vertical="center" wrapText="1"/>
    </xf>
    <xf numFmtId="0" fontId="12" fillId="60" borderId="9" xfId="5" applyFont="1" applyBorder="1" applyAlignment="1">
      <alignment horizontal="center" vertical="center"/>
    </xf>
    <xf numFmtId="0" fontId="13" fillId="60" borderId="40" xfId="5" applyFont="1" applyBorder="1" applyAlignment="1">
      <alignment horizontal="center" vertical="center" wrapText="1"/>
    </xf>
    <xf numFmtId="0" fontId="32" fillId="60" borderId="2" xfId="5" applyFont="1" applyAlignment="1">
      <alignment horizontal="center" vertical="top"/>
    </xf>
    <xf numFmtId="0" fontId="15" fillId="60" borderId="2" xfId="5" applyFont="1" applyAlignment="1">
      <alignment horizontal="left" vertical="center"/>
    </xf>
    <xf numFmtId="0" fontId="12" fillId="60" borderId="42" xfId="5" applyFont="1" applyBorder="1" applyAlignment="1">
      <alignment horizontal="center" vertical="center"/>
    </xf>
    <xf numFmtId="0" fontId="12" fillId="60" borderId="85" xfId="5" applyFont="1" applyBorder="1" applyAlignment="1">
      <alignment horizontal="center" vertical="center"/>
    </xf>
    <xf numFmtId="0" fontId="12" fillId="60" borderId="42" xfId="5" applyFont="1" applyBorder="1" applyAlignment="1">
      <alignment horizontal="center" vertical="center" wrapText="1"/>
    </xf>
    <xf numFmtId="0" fontId="12" fillId="60" borderId="85" xfId="5" applyFont="1" applyBorder="1" applyAlignment="1">
      <alignment horizontal="center" vertical="center" wrapText="1"/>
    </xf>
    <xf numFmtId="0" fontId="14" fillId="60" borderId="2" xfId="5" applyFont="1" applyAlignment="1">
      <alignment horizontal="left" vertical="top"/>
    </xf>
    <xf numFmtId="0" fontId="12" fillId="60" borderId="43" xfId="5" applyFont="1" applyBorder="1" applyAlignment="1">
      <alignment horizontal="center" vertical="center" wrapText="1"/>
    </xf>
    <xf numFmtId="0" fontId="12" fillId="60" borderId="99" xfId="5" applyFont="1" applyBorder="1" applyAlignment="1">
      <alignment horizontal="center" vertical="center" wrapText="1"/>
    </xf>
    <xf numFmtId="0" fontId="11" fillId="60" borderId="31" xfId="5" applyFont="1" applyBorder="1" applyAlignment="1">
      <alignment horizontal="left" vertical="center" wrapText="1"/>
    </xf>
    <xf numFmtId="0" fontId="37" fillId="60" borderId="80" xfId="5" applyFont="1" applyBorder="1" applyAlignment="1">
      <alignment horizontal="left" vertical="center" wrapText="1"/>
    </xf>
    <xf numFmtId="0" fontId="11" fillId="60" borderId="80" xfId="5" applyFont="1" applyBorder="1" applyAlignment="1">
      <alignment horizontal="left" vertical="center" wrapText="1"/>
    </xf>
    <xf numFmtId="3" fontId="11" fillId="60" borderId="80" xfId="5" applyNumberFormat="1" applyFont="1" applyBorder="1" applyAlignment="1">
      <alignment horizontal="right" vertical="center"/>
    </xf>
    <xf numFmtId="0" fontId="11" fillId="60" borderId="76" xfId="5" applyFont="1" applyBorder="1" applyAlignment="1">
      <alignment horizontal="left" vertical="center" wrapText="1"/>
    </xf>
    <xf numFmtId="3" fontId="11" fillId="60" borderId="76" xfId="5" applyNumberFormat="1" applyFont="1" applyBorder="1" applyAlignment="1">
      <alignment horizontal="right" vertical="center"/>
    </xf>
    <xf numFmtId="0" fontId="1" fillId="60" borderId="2" xfId="5" applyFont="1" applyAlignment="1">
      <alignment horizontal="left" vertical="top"/>
    </xf>
    <xf numFmtId="0" fontId="10" fillId="60" borderId="97" xfId="5" applyFont="1" applyBorder="1" applyAlignment="1">
      <alignment horizontal="center" vertical="center" wrapText="1"/>
    </xf>
    <xf numFmtId="0" fontId="10" fillId="60" borderId="94" xfId="5" applyFont="1" applyBorder="1" applyAlignment="1">
      <alignment horizontal="center" vertical="center" wrapText="1"/>
    </xf>
    <xf numFmtId="0" fontId="10" fillId="60" borderId="92" xfId="5" applyFont="1" applyBorder="1" applyAlignment="1">
      <alignment horizontal="center" vertical="center" wrapText="1"/>
    </xf>
    <xf numFmtId="0" fontId="10" fillId="60" borderId="96" xfId="5" applyFont="1" applyBorder="1" applyAlignment="1">
      <alignment horizontal="center" vertical="center"/>
    </xf>
    <xf numFmtId="0" fontId="10" fillId="60" borderId="95" xfId="5" applyFont="1" applyBorder="1" applyAlignment="1">
      <alignment horizontal="center" vertical="center"/>
    </xf>
    <xf numFmtId="0" fontId="10" fillId="60" borderId="93" xfId="5" applyFont="1" applyBorder="1" applyAlignment="1">
      <alignment horizontal="center" vertical="center"/>
    </xf>
    <xf numFmtId="0" fontId="10" fillId="60" borderId="55" xfId="5" applyFont="1" applyBorder="1" applyAlignment="1">
      <alignment horizontal="center" vertical="center"/>
    </xf>
    <xf numFmtId="0" fontId="10" fillId="60" borderId="91" xfId="5" applyFont="1" applyBorder="1" applyAlignment="1">
      <alignment horizontal="center" vertical="center"/>
    </xf>
    <xf numFmtId="0" fontId="10" fillId="60" borderId="48" xfId="5" applyFont="1" applyBorder="1" applyAlignment="1">
      <alignment horizontal="center" vertical="center"/>
    </xf>
    <xf numFmtId="0" fontId="10" fillId="60" borderId="68" xfId="5" applyFont="1" applyBorder="1" applyAlignment="1">
      <alignment horizontal="center" vertical="center" wrapText="1"/>
    </xf>
    <xf numFmtId="0" fontId="10" fillId="60" borderId="67" xfId="5" applyFont="1" applyBorder="1" applyAlignment="1">
      <alignment horizontal="center" vertical="center" wrapText="1"/>
    </xf>
    <xf numFmtId="0" fontId="10" fillId="60" borderId="66" xfId="5" applyFont="1" applyBorder="1" applyAlignment="1">
      <alignment horizontal="center" vertical="center" wrapText="1"/>
    </xf>
    <xf numFmtId="0" fontId="10" fillId="60" borderId="65" xfId="5" applyFont="1" applyBorder="1" applyAlignment="1">
      <alignment horizontal="center" vertical="center" wrapText="1"/>
    </xf>
    <xf numFmtId="0" fontId="10" fillId="60" borderId="64" xfId="5" applyFont="1" applyBorder="1" applyAlignment="1">
      <alignment horizontal="center" vertical="center" wrapText="1"/>
    </xf>
    <xf numFmtId="0" fontId="10" fillId="60" borderId="63" xfId="5" applyFont="1" applyBorder="1" applyAlignment="1">
      <alignment horizontal="center" vertical="center" wrapText="1"/>
    </xf>
    <xf numFmtId="0" fontId="17" fillId="60" borderId="9" xfId="1" applyFont="1" applyBorder="1" applyAlignment="1">
      <alignment horizontal="left" vertical="center"/>
    </xf>
    <xf numFmtId="0" fontId="18" fillId="60" borderId="2" xfId="1" applyFont="1" applyAlignment="1">
      <alignment horizontal="left" vertical="top"/>
    </xf>
    <xf numFmtId="0" fontId="33" fillId="60" borderId="2" xfId="1" applyFont="1" applyAlignment="1">
      <alignment horizontal="center" vertical="top"/>
    </xf>
    <xf numFmtId="0" fontId="31" fillId="60" borderId="2" xfId="1" applyFont="1" applyAlignment="1">
      <alignment horizontal="center" vertical="top"/>
    </xf>
    <xf numFmtId="0" fontId="9" fillId="60" borderId="9" xfId="1" applyFont="1" applyBorder="1" applyAlignment="1">
      <alignment horizontal="center" vertical="center" wrapText="1"/>
    </xf>
    <xf numFmtId="0" fontId="17" fillId="60" borderId="51" xfId="1" applyFont="1" applyBorder="1" applyAlignment="1">
      <alignment horizontal="center" vertical="center"/>
    </xf>
    <xf numFmtId="0" fontId="17" fillId="60" borderId="150" xfId="1" applyFont="1" applyBorder="1" applyAlignment="1">
      <alignment horizontal="center" vertical="center"/>
    </xf>
    <xf numFmtId="0" fontId="38" fillId="63" borderId="123" xfId="0" applyFont="1" applyFill="1" applyBorder="1" applyAlignment="1">
      <alignment horizontal="center" vertical="center" wrapText="1"/>
    </xf>
    <xf numFmtId="0" fontId="38" fillId="63" borderId="124" xfId="0" applyFont="1" applyFill="1" applyBorder="1" applyAlignment="1">
      <alignment horizontal="center" vertical="center" wrapText="1"/>
    </xf>
    <xf numFmtId="0" fontId="38" fillId="63" borderId="125" xfId="0" applyFont="1" applyFill="1" applyBorder="1" applyAlignment="1">
      <alignment horizontal="center" vertical="center" wrapText="1"/>
    </xf>
    <xf numFmtId="0" fontId="44" fillId="0" borderId="112" xfId="0" applyFont="1" applyBorder="1" applyAlignment="1">
      <alignment horizontal="center" vertical="center" wrapText="1"/>
    </xf>
    <xf numFmtId="0" fontId="47" fillId="0" borderId="132" xfId="0" applyFont="1" applyBorder="1" applyAlignment="1">
      <alignment horizontal="center" vertical="center" wrapText="1"/>
    </xf>
    <xf numFmtId="0" fontId="44" fillId="0" borderId="95" xfId="0" applyFont="1" applyBorder="1" applyAlignment="1">
      <alignment horizontal="center" vertical="center" wrapText="1"/>
    </xf>
    <xf numFmtId="0" fontId="19" fillId="60" borderId="143" xfId="0" applyFont="1" applyFill="1" applyBorder="1" applyAlignment="1">
      <alignment horizontal="center" vertical="center" wrapText="1"/>
    </xf>
    <xf numFmtId="0" fontId="19" fillId="60" borderId="144" xfId="0" applyFont="1" applyFill="1" applyBorder="1" applyAlignment="1">
      <alignment horizontal="center" vertical="center" wrapText="1"/>
    </xf>
    <xf numFmtId="0" fontId="19" fillId="60" borderId="147" xfId="0" applyFont="1" applyFill="1" applyBorder="1" applyAlignment="1">
      <alignment horizontal="center" vertical="center" wrapText="1"/>
    </xf>
    <xf numFmtId="0" fontId="19" fillId="60" borderId="128" xfId="0" applyFont="1" applyFill="1" applyBorder="1" applyAlignment="1">
      <alignment horizontal="center" vertical="center" wrapText="1"/>
    </xf>
    <xf numFmtId="0" fontId="21" fillId="63" borderId="96" xfId="0" applyFont="1" applyFill="1" applyBorder="1" applyAlignment="1">
      <alignment horizontal="center"/>
    </xf>
    <xf numFmtId="0" fontId="21" fillId="63" borderId="95" xfId="0" applyFont="1" applyFill="1" applyBorder="1" applyAlignment="1">
      <alignment horizontal="center"/>
    </xf>
    <xf numFmtId="0" fontId="19" fillId="60" borderId="145" xfId="0" applyFont="1" applyFill="1" applyBorder="1" applyAlignment="1">
      <alignment horizontal="center" vertical="center" wrapText="1"/>
    </xf>
    <xf numFmtId="0" fontId="19" fillId="60" borderId="146" xfId="0" applyFont="1" applyFill="1" applyBorder="1" applyAlignment="1">
      <alignment horizontal="center" vertical="center" wrapText="1"/>
    </xf>
    <xf numFmtId="0" fontId="19" fillId="60" borderId="2" xfId="0" applyFont="1" applyFill="1" applyBorder="1" applyAlignment="1">
      <alignment horizontal="center" vertical="center" wrapText="1"/>
    </xf>
    <xf numFmtId="0" fontId="19" fillId="60" borderId="129" xfId="0" applyFont="1" applyFill="1" applyBorder="1" applyAlignment="1">
      <alignment horizontal="center" vertical="center" wrapText="1"/>
    </xf>
    <xf numFmtId="0" fontId="19" fillId="60" borderId="130" xfId="0" applyFont="1" applyFill="1" applyBorder="1" applyAlignment="1">
      <alignment horizontal="center" vertical="center" wrapText="1"/>
    </xf>
    <xf numFmtId="0" fontId="21" fillId="60" borderId="2" xfId="0" applyFont="1" applyFill="1" applyBorder="1" applyAlignment="1">
      <alignment horizontal="center"/>
    </xf>
  </cellXfs>
  <cellStyles count="8">
    <cellStyle name="Comma" xfId="7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2:Q43"/>
  <sheetViews>
    <sheetView topLeftCell="A40" workbookViewId="0">
      <selection activeCell="A2" sqref="A2:O44"/>
    </sheetView>
  </sheetViews>
  <sheetFormatPr defaultRowHeight="15"/>
  <cols>
    <col min="1" max="2" width="3.28515625" customWidth="1"/>
    <col min="3" max="3" width="7.42578125" customWidth="1"/>
    <col min="4" max="4" width="45.85546875" customWidth="1"/>
    <col min="5" max="5" width="14.140625" customWidth="1"/>
    <col min="6" max="6" width="10.42578125" customWidth="1"/>
    <col min="7" max="7" width="13.28515625" customWidth="1"/>
    <col min="8" max="8" width="9.7109375" customWidth="1"/>
    <col min="9" max="9" width="11.5703125" customWidth="1"/>
    <col min="10" max="10" width="10.85546875" customWidth="1"/>
    <col min="11" max="11" width="10.7109375" customWidth="1"/>
    <col min="12" max="12" width="13.42578125" customWidth="1"/>
    <col min="13" max="13" width="11" customWidth="1"/>
    <col min="14" max="14" width="12.5703125" customWidth="1"/>
    <col min="15" max="15" width="10.85546875" customWidth="1"/>
    <col min="17" max="17" width="11.85546875" customWidth="1"/>
  </cols>
  <sheetData>
    <row r="2" spans="1:1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1"/>
      <c r="B3" s="380" t="s">
        <v>57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>
      <c r="A4" s="1"/>
      <c r="B4" s="381" t="s">
        <v>240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5" spans="1:15">
      <c r="A5" s="1"/>
      <c r="B5" s="382" t="s">
        <v>0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</row>
    <row r="6" spans="1:15">
      <c r="A6" s="2"/>
      <c r="B6" s="383" t="s">
        <v>1</v>
      </c>
      <c r="C6" s="383"/>
      <c r="D6" s="384" t="s">
        <v>192</v>
      </c>
      <c r="E6" s="384"/>
      <c r="F6" s="384"/>
      <c r="G6" s="385" t="s">
        <v>261</v>
      </c>
      <c r="H6" s="385"/>
      <c r="I6" s="385"/>
      <c r="J6" s="385"/>
      <c r="K6" s="386"/>
      <c r="L6" s="386"/>
      <c r="M6" s="386"/>
      <c r="N6" s="386"/>
      <c r="O6" s="386"/>
    </row>
    <row r="7" spans="1:15">
      <c r="A7" s="1"/>
      <c r="B7" s="374" t="s">
        <v>3</v>
      </c>
      <c r="C7" s="374"/>
      <c r="D7" s="374"/>
      <c r="E7" s="375" t="s">
        <v>4</v>
      </c>
      <c r="F7" s="375"/>
      <c r="G7" s="375"/>
      <c r="H7" s="375"/>
      <c r="I7" s="375"/>
      <c r="J7" s="375"/>
      <c r="K7" s="375"/>
      <c r="L7" s="375"/>
      <c r="M7" s="375"/>
      <c r="N7" s="375"/>
      <c r="O7" s="375"/>
    </row>
    <row r="8" spans="1:15" ht="22.5">
      <c r="A8" s="1"/>
      <c r="B8" s="374"/>
      <c r="C8" s="374"/>
      <c r="D8" s="374"/>
      <c r="E8" s="376" t="s">
        <v>241</v>
      </c>
      <c r="F8" s="376"/>
      <c r="G8" s="376" t="s">
        <v>5</v>
      </c>
      <c r="H8" s="376"/>
      <c r="I8" s="376" t="s">
        <v>5</v>
      </c>
      <c r="J8" s="376"/>
      <c r="K8" s="141" t="s">
        <v>5</v>
      </c>
      <c r="L8" s="377" t="s">
        <v>5</v>
      </c>
      <c r="M8" s="377"/>
      <c r="N8" s="378" t="s">
        <v>6</v>
      </c>
      <c r="O8" s="379" t="s">
        <v>7</v>
      </c>
    </row>
    <row r="9" spans="1:15" ht="56.25">
      <c r="A9" s="1"/>
      <c r="B9" s="374"/>
      <c r="C9" s="374"/>
      <c r="D9" s="374"/>
      <c r="E9" s="142" t="s">
        <v>8</v>
      </c>
      <c r="F9" s="143" t="s">
        <v>9</v>
      </c>
      <c r="G9" s="144" t="s">
        <v>242</v>
      </c>
      <c r="H9" s="145" t="s">
        <v>9</v>
      </c>
      <c r="I9" s="144" t="s">
        <v>243</v>
      </c>
      <c r="J9" s="145" t="s">
        <v>9</v>
      </c>
      <c r="K9" s="146" t="s">
        <v>10</v>
      </c>
      <c r="L9" s="144" t="s">
        <v>11</v>
      </c>
      <c r="M9" s="145" t="s">
        <v>9</v>
      </c>
      <c r="N9" s="378"/>
      <c r="O9" s="379"/>
    </row>
    <row r="10" spans="1:15">
      <c r="A10" s="1"/>
      <c r="B10" s="374"/>
      <c r="C10" s="374"/>
      <c r="D10" s="374"/>
      <c r="E10" s="147" t="s">
        <v>12</v>
      </c>
      <c r="F10" s="147" t="s">
        <v>13</v>
      </c>
      <c r="G10" s="147" t="s">
        <v>14</v>
      </c>
      <c r="H10" s="147" t="s">
        <v>15</v>
      </c>
      <c r="I10" s="147" t="s">
        <v>16</v>
      </c>
      <c r="J10" s="147" t="s">
        <v>17</v>
      </c>
      <c r="K10" s="147" t="s">
        <v>18</v>
      </c>
      <c r="L10" s="147" t="s">
        <v>19</v>
      </c>
      <c r="M10" s="147" t="s">
        <v>20</v>
      </c>
      <c r="N10" s="147" t="s">
        <v>21</v>
      </c>
      <c r="O10" s="148" t="s">
        <v>22</v>
      </c>
    </row>
    <row r="11" spans="1:15">
      <c r="A11" s="1"/>
      <c r="B11" s="371" t="s">
        <v>23</v>
      </c>
      <c r="C11" s="371"/>
      <c r="D11" s="371"/>
      <c r="E11" s="3"/>
      <c r="F11" s="4"/>
      <c r="G11" s="3"/>
      <c r="H11" s="4"/>
      <c r="I11" s="3"/>
      <c r="J11" s="4"/>
      <c r="K11" s="5"/>
      <c r="L11" s="3"/>
      <c r="M11" s="4"/>
      <c r="N11" s="3"/>
      <c r="O11" s="6"/>
    </row>
    <row r="12" spans="1:15" ht="20.25" customHeight="1">
      <c r="A12" s="1"/>
      <c r="B12" s="372" t="s">
        <v>24</v>
      </c>
      <c r="C12" s="372"/>
      <c r="D12" s="149" t="s">
        <v>25</v>
      </c>
      <c r="E12" s="3"/>
      <c r="F12" s="4"/>
      <c r="G12" s="3"/>
      <c r="H12" s="4"/>
      <c r="I12" s="3"/>
      <c r="J12" s="4"/>
      <c r="K12" s="7"/>
      <c r="L12" s="3"/>
      <c r="M12" s="4"/>
      <c r="N12" s="3"/>
      <c r="O12" s="6"/>
    </row>
    <row r="13" spans="1:15" ht="20.25" customHeight="1">
      <c r="A13" s="1"/>
      <c r="B13" s="373" t="s">
        <v>205</v>
      </c>
      <c r="C13" s="373"/>
      <c r="D13" s="150" t="s">
        <v>246</v>
      </c>
      <c r="E13" s="151">
        <v>81085000</v>
      </c>
      <c r="F13" s="152">
        <v>100</v>
      </c>
      <c r="G13" s="151">
        <v>81420000</v>
      </c>
      <c r="H13" s="152">
        <v>100</v>
      </c>
      <c r="I13" s="151">
        <v>91380000</v>
      </c>
      <c r="J13" s="152">
        <v>100</v>
      </c>
      <c r="K13" s="151">
        <f>+I13-G13</f>
        <v>9960000</v>
      </c>
      <c r="L13" s="151">
        <f>L36</f>
        <v>22694738</v>
      </c>
      <c r="M13" s="236">
        <f>+L13/I13*100</f>
        <v>24.83556358065222</v>
      </c>
      <c r="N13" s="151">
        <f>+I13-L13</f>
        <v>68685262</v>
      </c>
      <c r="O13" s="237">
        <f>+L13/I13*100</f>
        <v>24.83556358065222</v>
      </c>
    </row>
    <row r="14" spans="1:15" ht="20.25" customHeight="1">
      <c r="A14" s="1"/>
      <c r="B14" s="368"/>
      <c r="C14" s="368"/>
      <c r="D14" s="153" t="s">
        <v>190</v>
      </c>
      <c r="E14" s="154">
        <f>E13</f>
        <v>81085000</v>
      </c>
      <c r="F14" s="155">
        <v>100</v>
      </c>
      <c r="G14" s="154">
        <f>G13</f>
        <v>81420000</v>
      </c>
      <c r="H14" s="155">
        <v>100</v>
      </c>
      <c r="I14" s="154">
        <f>I13</f>
        <v>91380000</v>
      </c>
      <c r="J14" s="155">
        <v>100</v>
      </c>
      <c r="K14" s="151">
        <f>+I14-G14</f>
        <v>9960000</v>
      </c>
      <c r="L14" s="154">
        <f>L13</f>
        <v>22694738</v>
      </c>
      <c r="M14" s="236">
        <f>+L14/I14*100</f>
        <v>24.83556358065222</v>
      </c>
      <c r="N14" s="151">
        <f>+I14-L14</f>
        <v>68685262</v>
      </c>
      <c r="O14" s="237">
        <f t="shared" ref="O14:O16" si="0">+L14/I14*100</f>
        <v>24.83556358065222</v>
      </c>
    </row>
    <row r="15" spans="1:15" ht="20.25" customHeight="1">
      <c r="A15" s="1"/>
      <c r="B15" s="368"/>
      <c r="C15" s="368"/>
      <c r="D15" s="153" t="s">
        <v>26</v>
      </c>
      <c r="E15" s="154">
        <v>491530</v>
      </c>
      <c r="F15" s="155"/>
      <c r="G15" s="154">
        <v>0</v>
      </c>
      <c r="H15" s="155"/>
      <c r="I15" s="154">
        <v>0</v>
      </c>
      <c r="J15" s="155"/>
      <c r="K15" s="154"/>
      <c r="L15" s="154">
        <v>0</v>
      </c>
      <c r="M15" s="155"/>
      <c r="N15" s="154"/>
      <c r="O15" s="237"/>
    </row>
    <row r="16" spans="1:15" ht="20.25" customHeight="1">
      <c r="A16" s="1"/>
      <c r="B16" s="368"/>
      <c r="C16" s="368"/>
      <c r="D16" s="153" t="s">
        <v>191</v>
      </c>
      <c r="E16" s="154">
        <f>SUM(E14:E15)</f>
        <v>81576530</v>
      </c>
      <c r="F16" s="154">
        <f t="shared" ref="F16:N16" si="1">SUM(F14:F15)</f>
        <v>100</v>
      </c>
      <c r="G16" s="154">
        <f t="shared" si="1"/>
        <v>81420000</v>
      </c>
      <c r="H16" s="154">
        <f t="shared" si="1"/>
        <v>100</v>
      </c>
      <c r="I16" s="154">
        <f t="shared" si="1"/>
        <v>91380000</v>
      </c>
      <c r="J16" s="154">
        <f t="shared" si="1"/>
        <v>100</v>
      </c>
      <c r="K16" s="154">
        <f t="shared" si="1"/>
        <v>9960000</v>
      </c>
      <c r="L16" s="154">
        <f t="shared" si="1"/>
        <v>22694738</v>
      </c>
      <c r="M16" s="154">
        <f t="shared" si="1"/>
        <v>24.83556358065222</v>
      </c>
      <c r="N16" s="154">
        <f t="shared" si="1"/>
        <v>68685262</v>
      </c>
      <c r="O16" s="237">
        <f t="shared" si="0"/>
        <v>24.83556358065222</v>
      </c>
    </row>
    <row r="17" spans="1:17">
      <c r="A17" s="1"/>
      <c r="B17" s="369" t="s">
        <v>27</v>
      </c>
      <c r="C17" s="369"/>
      <c r="D17" s="369"/>
      <c r="E17" s="8"/>
      <c r="F17" s="9"/>
      <c r="G17" s="8"/>
      <c r="H17" s="9"/>
      <c r="I17" s="8"/>
      <c r="J17" s="9"/>
      <c r="K17" s="10"/>
      <c r="L17" s="8"/>
      <c r="M17" s="9"/>
      <c r="N17" s="8"/>
      <c r="O17" s="11"/>
    </row>
    <row r="18" spans="1:17">
      <c r="A18" s="1"/>
      <c r="B18" s="370" t="s">
        <v>28</v>
      </c>
      <c r="C18" s="370"/>
      <c r="D18" s="149" t="s">
        <v>25</v>
      </c>
      <c r="E18" s="3"/>
      <c r="F18" s="4"/>
      <c r="G18" s="3"/>
      <c r="H18" s="4"/>
      <c r="I18" s="3"/>
      <c r="J18" s="4"/>
      <c r="K18" s="7"/>
      <c r="L18" s="3"/>
      <c r="M18" s="4"/>
      <c r="N18" s="3"/>
      <c r="O18" s="6"/>
    </row>
    <row r="19" spans="1:17">
      <c r="A19" s="1"/>
      <c r="B19" s="364" t="s">
        <v>29</v>
      </c>
      <c r="C19" s="364"/>
      <c r="D19" s="156" t="s">
        <v>30</v>
      </c>
      <c r="E19" s="157">
        <v>27184836</v>
      </c>
      <c r="F19" s="238">
        <f>+E19/E13*100</f>
        <v>33.526343960041935</v>
      </c>
      <c r="G19" s="157">
        <v>33400000</v>
      </c>
      <c r="H19" s="158">
        <f>+G19/G14*100</f>
        <v>41.021861950380739</v>
      </c>
      <c r="I19" s="157">
        <v>33400000</v>
      </c>
      <c r="J19" s="158">
        <f>+I19/I16*100</f>
        <v>36.550667542131762</v>
      </c>
      <c r="K19" s="157">
        <f>+I19-G19</f>
        <v>0</v>
      </c>
      <c r="L19" s="157">
        <v>9017106</v>
      </c>
      <c r="M19" s="158">
        <f>+L19/L16*100</f>
        <v>39.732144076745897</v>
      </c>
      <c r="N19" s="157">
        <f>+I19-L19</f>
        <v>24382894</v>
      </c>
      <c r="O19" s="159">
        <f>+L19/I19*100</f>
        <v>26.99732335329341</v>
      </c>
    </row>
    <row r="20" spans="1:17">
      <c r="A20" s="1"/>
      <c r="B20" s="364" t="s">
        <v>31</v>
      </c>
      <c r="C20" s="364"/>
      <c r="D20" s="156" t="s">
        <v>32</v>
      </c>
      <c r="E20" s="157">
        <v>4423635</v>
      </c>
      <c r="F20" s="238">
        <f t="shared" ref="F20:F22" si="2">+E20/E14*100</f>
        <v>5.4555528149472776</v>
      </c>
      <c r="G20" s="157">
        <v>5600000</v>
      </c>
      <c r="H20" s="158">
        <f>+G20/G14*100</f>
        <v>6.8779169737165313</v>
      </c>
      <c r="I20" s="157">
        <v>5600000</v>
      </c>
      <c r="J20" s="158">
        <f>+I20/I16*100</f>
        <v>6.1282556358065223</v>
      </c>
      <c r="K20" s="157">
        <f t="shared" ref="K20:K25" si="3">+I20-G20</f>
        <v>0</v>
      </c>
      <c r="L20" s="157">
        <v>1485341</v>
      </c>
      <c r="M20" s="158">
        <f>+L20/L16*100</f>
        <v>6.5448695640372669</v>
      </c>
      <c r="N20" s="157">
        <f t="shared" ref="N20:N25" si="4">+I20-L20</f>
        <v>4114659</v>
      </c>
      <c r="O20" s="159">
        <f t="shared" ref="O20:O36" si="5">+L20/I20*100</f>
        <v>26.523946428571428</v>
      </c>
    </row>
    <row r="21" spans="1:17">
      <c r="A21" s="1"/>
      <c r="B21" s="364" t="s">
        <v>33</v>
      </c>
      <c r="C21" s="364"/>
      <c r="D21" s="156" t="s">
        <v>34</v>
      </c>
      <c r="E21" s="157">
        <f>42827459-491530</f>
        <v>42335929</v>
      </c>
      <c r="F21" s="238">
        <f>+E21/E13*100</f>
        <v>52.211788863538267</v>
      </c>
      <c r="G21" s="157">
        <v>42420000</v>
      </c>
      <c r="H21" s="158">
        <f>+G21/G14*100</f>
        <v>52.100221075902731</v>
      </c>
      <c r="I21" s="157">
        <v>33120000</v>
      </c>
      <c r="J21" s="158">
        <f>+I21/I16*100</f>
        <v>36.244254760341434</v>
      </c>
      <c r="K21" s="157">
        <f t="shared" si="3"/>
        <v>-9300000</v>
      </c>
      <c r="L21" s="157">
        <v>8022291</v>
      </c>
      <c r="M21" s="158">
        <f>+L21/L16*100</f>
        <v>35.348683029519883</v>
      </c>
      <c r="N21" s="157">
        <f t="shared" si="4"/>
        <v>25097709</v>
      </c>
      <c r="O21" s="159">
        <f t="shared" si="5"/>
        <v>24.221893115942027</v>
      </c>
    </row>
    <row r="22" spans="1:17">
      <c r="A22" s="1"/>
      <c r="B22" s="364" t="s">
        <v>35</v>
      </c>
      <c r="C22" s="364"/>
      <c r="D22" s="156" t="s">
        <v>36</v>
      </c>
      <c r="E22" s="157">
        <v>0</v>
      </c>
      <c r="F22" s="238">
        <f t="shared" si="2"/>
        <v>0</v>
      </c>
      <c r="G22" s="157">
        <v>0</v>
      </c>
      <c r="H22" s="158">
        <f>+G22/G14*100</f>
        <v>0</v>
      </c>
      <c r="I22" s="157">
        <v>0</v>
      </c>
      <c r="J22" s="158">
        <f>+I22/I16*100</f>
        <v>0</v>
      </c>
      <c r="K22" s="157">
        <f t="shared" si="3"/>
        <v>0</v>
      </c>
      <c r="L22" s="157">
        <v>0</v>
      </c>
      <c r="M22" s="158">
        <f>+L22/L16*100</f>
        <v>0</v>
      </c>
      <c r="N22" s="157">
        <f t="shared" si="4"/>
        <v>0</v>
      </c>
      <c r="O22" s="159"/>
    </row>
    <row r="23" spans="1:17">
      <c r="A23" s="1"/>
      <c r="B23" s="364" t="s">
        <v>37</v>
      </c>
      <c r="C23" s="364"/>
      <c r="D23" s="156" t="s">
        <v>38</v>
      </c>
      <c r="E23" s="157">
        <v>0</v>
      </c>
      <c r="F23" s="238">
        <v>0</v>
      </c>
      <c r="G23" s="157">
        <v>0</v>
      </c>
      <c r="H23" s="158">
        <f>+G23/G14*100</f>
        <v>0</v>
      </c>
      <c r="I23" s="157">
        <v>11300000</v>
      </c>
      <c r="J23" s="158">
        <f>+I23/I16*100</f>
        <v>12.365944407966731</v>
      </c>
      <c r="K23" s="157">
        <f t="shared" si="3"/>
        <v>11300000</v>
      </c>
      <c r="L23" s="157">
        <v>4140000</v>
      </c>
      <c r="M23" s="158">
        <f>+L23/L16*100</f>
        <v>18.242114097109209</v>
      </c>
      <c r="N23" s="157">
        <f t="shared" si="4"/>
        <v>7160000</v>
      </c>
      <c r="O23" s="159">
        <f t="shared" si="5"/>
        <v>36.637168141592916</v>
      </c>
    </row>
    <row r="24" spans="1:17">
      <c r="A24" s="1"/>
      <c r="B24" s="364" t="s">
        <v>39</v>
      </c>
      <c r="C24" s="364"/>
      <c r="D24" s="156" t="s">
        <v>40</v>
      </c>
      <c r="E24" s="157">
        <v>0</v>
      </c>
      <c r="F24" s="238">
        <v>0</v>
      </c>
      <c r="G24" s="157">
        <v>0</v>
      </c>
      <c r="H24" s="158">
        <f>+G24/G14*100</f>
        <v>0</v>
      </c>
      <c r="I24" s="157">
        <v>0</v>
      </c>
      <c r="J24" s="158">
        <f>+I24/I16*100</f>
        <v>0</v>
      </c>
      <c r="K24" s="157">
        <f t="shared" si="3"/>
        <v>0</v>
      </c>
      <c r="L24" s="157">
        <v>0</v>
      </c>
      <c r="M24" s="158">
        <f>+L24/L16*100</f>
        <v>0</v>
      </c>
      <c r="N24" s="157">
        <f t="shared" si="4"/>
        <v>0</v>
      </c>
      <c r="O24" s="159"/>
    </row>
    <row r="25" spans="1:17">
      <c r="A25" s="1"/>
      <c r="B25" s="364" t="s">
        <v>41</v>
      </c>
      <c r="C25" s="364"/>
      <c r="D25" s="156" t="s">
        <v>42</v>
      </c>
      <c r="E25" s="157">
        <v>105000</v>
      </c>
      <c r="F25" s="239">
        <f>+E25/E13</f>
        <v>1.2949374113584509E-3</v>
      </c>
      <c r="G25" s="157">
        <v>0</v>
      </c>
      <c r="H25" s="238">
        <f>+G25/G14*100</f>
        <v>0</v>
      </c>
      <c r="I25" s="157">
        <v>50000</v>
      </c>
      <c r="J25" s="238">
        <f>+I25/I16*100</f>
        <v>5.4716568176843949E-2</v>
      </c>
      <c r="K25" s="157">
        <f t="shared" si="3"/>
        <v>50000</v>
      </c>
      <c r="L25" s="157">
        <v>30000</v>
      </c>
      <c r="M25" s="158">
        <f>+L25/L16*100</f>
        <v>0.13218923258774787</v>
      </c>
      <c r="N25" s="157">
        <f t="shared" si="4"/>
        <v>20000</v>
      </c>
      <c r="O25" s="159">
        <f t="shared" si="5"/>
        <v>60</v>
      </c>
    </row>
    <row r="26" spans="1:17">
      <c r="A26" s="1"/>
      <c r="B26" s="364"/>
      <c r="C26" s="364"/>
      <c r="D26" s="160" t="s">
        <v>43</v>
      </c>
      <c r="E26" s="161">
        <f>SUM(E19:E25)</f>
        <v>74049400</v>
      </c>
      <c r="F26" s="242">
        <f>+E26/E14*100</f>
        <v>91.323179379663316</v>
      </c>
      <c r="G26" s="161">
        <f>SUM(G19:G25)</f>
        <v>81420000</v>
      </c>
      <c r="H26" s="162">
        <f>+G26/G16*100</f>
        <v>100</v>
      </c>
      <c r="I26" s="161">
        <f>SUM(I19:I25)</f>
        <v>83470000</v>
      </c>
      <c r="J26" s="242">
        <f>+I26/I16*100</f>
        <v>91.343838914423287</v>
      </c>
      <c r="K26" s="161">
        <f t="shared" ref="K26:N26" si="6">SUM(K19:K25)</f>
        <v>2050000</v>
      </c>
      <c r="L26" s="161">
        <f t="shared" si="6"/>
        <v>22694738</v>
      </c>
      <c r="M26" s="162">
        <f>+L26/L16*100</f>
        <v>100</v>
      </c>
      <c r="N26" s="161">
        <f t="shared" si="6"/>
        <v>60775262</v>
      </c>
      <c r="O26" s="159">
        <f t="shared" si="5"/>
        <v>27.189095483407211</v>
      </c>
      <c r="Q26" s="241"/>
    </row>
    <row r="27" spans="1:17">
      <c r="A27" s="1"/>
      <c r="B27" s="364" t="s">
        <v>44</v>
      </c>
      <c r="C27" s="364"/>
      <c r="D27" s="156" t="s">
        <v>45</v>
      </c>
      <c r="E27" s="157">
        <v>0</v>
      </c>
      <c r="F27" s="242">
        <v>0</v>
      </c>
      <c r="G27" s="157">
        <v>0</v>
      </c>
      <c r="H27" s="158">
        <v>0</v>
      </c>
      <c r="I27" s="157">
        <v>0</v>
      </c>
      <c r="J27" s="158">
        <v>0</v>
      </c>
      <c r="K27" s="157">
        <v>0</v>
      </c>
      <c r="L27" s="157">
        <v>0</v>
      </c>
      <c r="M27" s="162">
        <v>0</v>
      </c>
      <c r="N27" s="157">
        <f t="shared" ref="N27:N32" si="7">+I27-L27</f>
        <v>0</v>
      </c>
      <c r="O27" s="159"/>
    </row>
    <row r="28" spans="1:17">
      <c r="A28" s="1"/>
      <c r="B28" s="364" t="s">
        <v>46</v>
      </c>
      <c r="C28" s="364"/>
      <c r="D28" s="156" t="s">
        <v>47</v>
      </c>
      <c r="E28" s="157">
        <v>0</v>
      </c>
      <c r="F28" s="242">
        <f t="shared" ref="F28" si="8">+E28/E16*100</f>
        <v>0</v>
      </c>
      <c r="G28" s="157">
        <v>0</v>
      </c>
      <c r="H28" s="158">
        <v>0</v>
      </c>
      <c r="I28" s="157">
        <v>7910000</v>
      </c>
      <c r="J28" s="158">
        <f>+I28/I13*100</f>
        <v>8.6561610855767128</v>
      </c>
      <c r="K28" s="157">
        <v>0</v>
      </c>
      <c r="L28" s="157">
        <v>0</v>
      </c>
      <c r="M28" s="162">
        <v>0</v>
      </c>
      <c r="N28" s="157">
        <f t="shared" ref="N28" si="9">+I28-L28</f>
        <v>7910000</v>
      </c>
      <c r="O28" s="159">
        <f t="shared" si="5"/>
        <v>0</v>
      </c>
    </row>
    <row r="29" spans="1:17" ht="22.5">
      <c r="A29" s="1"/>
      <c r="B29" s="364"/>
      <c r="C29" s="364"/>
      <c r="D29" s="160" t="s">
        <v>48</v>
      </c>
      <c r="E29" s="161">
        <f>E27+E28</f>
        <v>0</v>
      </c>
      <c r="F29" s="242">
        <v>0</v>
      </c>
      <c r="G29" s="161">
        <v>0</v>
      </c>
      <c r="H29" s="162">
        <v>0</v>
      </c>
      <c r="I29" s="161">
        <f>SUM(I27:I28)</f>
        <v>7910000</v>
      </c>
      <c r="J29" s="162">
        <v>0</v>
      </c>
      <c r="K29" s="161">
        <f>SUM(K27:K28)</f>
        <v>0</v>
      </c>
      <c r="L29" s="161">
        <f>SUM(L27:L28)</f>
        <v>0</v>
      </c>
      <c r="M29" s="162">
        <f t="shared" ref="M29:M35" si="10">+L29/L19*100</f>
        <v>0</v>
      </c>
      <c r="N29" s="161">
        <f>SUM(N27:N28)</f>
        <v>7910000</v>
      </c>
      <c r="O29" s="159">
        <f t="shared" si="5"/>
        <v>0</v>
      </c>
    </row>
    <row r="30" spans="1:17">
      <c r="A30" s="1"/>
      <c r="B30" s="364" t="s">
        <v>44</v>
      </c>
      <c r="C30" s="364"/>
      <c r="D30" s="156" t="s">
        <v>45</v>
      </c>
      <c r="E30" s="157">
        <v>0</v>
      </c>
      <c r="F30" s="158">
        <v>0</v>
      </c>
      <c r="G30" s="157">
        <v>0</v>
      </c>
      <c r="H30" s="158">
        <v>0</v>
      </c>
      <c r="I30" s="157">
        <v>0</v>
      </c>
      <c r="J30" s="158">
        <v>0</v>
      </c>
      <c r="K30" s="157">
        <v>0</v>
      </c>
      <c r="L30" s="157">
        <v>0</v>
      </c>
      <c r="M30" s="162">
        <f t="shared" si="10"/>
        <v>0</v>
      </c>
      <c r="N30" s="157">
        <f t="shared" si="7"/>
        <v>0</v>
      </c>
      <c r="O30" s="159"/>
    </row>
    <row r="31" spans="1:17">
      <c r="A31" s="1"/>
      <c r="B31" s="364" t="s">
        <v>46</v>
      </c>
      <c r="C31" s="364"/>
      <c r="D31" s="156" t="s">
        <v>47</v>
      </c>
      <c r="E31" s="157">
        <v>0</v>
      </c>
      <c r="F31" s="158">
        <v>0</v>
      </c>
      <c r="G31" s="157">
        <v>0</v>
      </c>
      <c r="H31" s="158">
        <v>0</v>
      </c>
      <c r="I31" s="157">
        <v>0</v>
      </c>
      <c r="J31" s="158">
        <f>+I31/I16*100</f>
        <v>0</v>
      </c>
      <c r="K31" s="157">
        <v>0</v>
      </c>
      <c r="L31" s="157">
        <v>0</v>
      </c>
      <c r="M31" s="162">
        <f t="shared" si="10"/>
        <v>0</v>
      </c>
      <c r="N31" s="157">
        <f t="shared" si="7"/>
        <v>0</v>
      </c>
      <c r="O31" s="159"/>
    </row>
    <row r="32" spans="1:17">
      <c r="A32" s="1"/>
      <c r="B32" s="364"/>
      <c r="C32" s="364"/>
      <c r="D32" s="160" t="s">
        <v>49</v>
      </c>
      <c r="E32" s="161">
        <v>0</v>
      </c>
      <c r="F32" s="240">
        <f>+E32/E16*100</f>
        <v>0</v>
      </c>
      <c r="G32" s="161">
        <v>0</v>
      </c>
      <c r="H32" s="162">
        <v>0</v>
      </c>
      <c r="I32" s="161">
        <v>0</v>
      </c>
      <c r="J32" s="238">
        <f>+I32/I16*100</f>
        <v>0</v>
      </c>
      <c r="K32" s="161">
        <v>0</v>
      </c>
      <c r="L32" s="161">
        <v>0</v>
      </c>
      <c r="M32" s="162">
        <v>0</v>
      </c>
      <c r="N32" s="157">
        <f t="shared" si="7"/>
        <v>0</v>
      </c>
      <c r="O32" s="159"/>
    </row>
    <row r="33" spans="1:17">
      <c r="A33" s="1"/>
      <c r="B33" s="364"/>
      <c r="C33" s="364"/>
      <c r="D33" s="160" t="s">
        <v>50</v>
      </c>
      <c r="E33" s="161">
        <v>0</v>
      </c>
      <c r="F33" s="240">
        <f>+E33/E16*100</f>
        <v>0</v>
      </c>
      <c r="G33" s="161">
        <v>0</v>
      </c>
      <c r="H33" s="162">
        <v>0</v>
      </c>
      <c r="I33" s="161">
        <f>+I29+I32</f>
        <v>7910000</v>
      </c>
      <c r="J33" s="162">
        <f>+I33/I16*100</f>
        <v>8.6561610855767128</v>
      </c>
      <c r="K33" s="161">
        <f>+K29+K32</f>
        <v>0</v>
      </c>
      <c r="L33" s="161">
        <v>0</v>
      </c>
      <c r="M33" s="162">
        <v>0</v>
      </c>
      <c r="N33" s="161">
        <f>+N29+N32</f>
        <v>7910000</v>
      </c>
      <c r="O33" s="159">
        <f t="shared" si="5"/>
        <v>0</v>
      </c>
    </row>
    <row r="34" spans="1:17" ht="22.5">
      <c r="A34" s="1"/>
      <c r="B34" s="364"/>
      <c r="C34" s="364"/>
      <c r="D34" s="160" t="s">
        <v>51</v>
      </c>
      <c r="E34" s="161">
        <f>E26+E29</f>
        <v>74049400</v>
      </c>
      <c r="F34" s="162">
        <f>E34/E14*100</f>
        <v>91.323179379663316</v>
      </c>
      <c r="G34" s="161">
        <v>0</v>
      </c>
      <c r="H34" s="162">
        <v>100</v>
      </c>
      <c r="I34" s="161">
        <f>+I26+I33</f>
        <v>91380000</v>
      </c>
      <c r="J34" s="162">
        <v>100</v>
      </c>
      <c r="K34" s="161">
        <f>+K26+K33</f>
        <v>2050000</v>
      </c>
      <c r="L34" s="161">
        <f>+L26+L29+L33</f>
        <v>22694738</v>
      </c>
      <c r="M34" s="162">
        <f>+L34/L16*100</f>
        <v>100</v>
      </c>
      <c r="N34" s="161">
        <f>+N26+N29</f>
        <v>68685262</v>
      </c>
      <c r="O34" s="159">
        <f t="shared" si="5"/>
        <v>24.83556358065222</v>
      </c>
      <c r="Q34" s="241"/>
    </row>
    <row r="35" spans="1:17">
      <c r="A35" s="1"/>
      <c r="B35" s="364"/>
      <c r="C35" s="364"/>
      <c r="D35" s="160" t="s">
        <v>26</v>
      </c>
      <c r="E35" s="161">
        <v>491530</v>
      </c>
      <c r="F35" s="162">
        <f>E35/E15*100</f>
        <v>100</v>
      </c>
      <c r="G35" s="161"/>
      <c r="H35" s="163"/>
      <c r="I35" s="161"/>
      <c r="J35" s="162"/>
      <c r="K35" s="161"/>
      <c r="L35" s="161"/>
      <c r="M35" s="162">
        <f t="shared" si="10"/>
        <v>0</v>
      </c>
      <c r="N35" s="161"/>
      <c r="O35" s="159"/>
    </row>
    <row r="36" spans="1:17" ht="22.5">
      <c r="A36" s="1"/>
      <c r="B36" s="364"/>
      <c r="C36" s="364"/>
      <c r="D36" s="160" t="s">
        <v>52</v>
      </c>
      <c r="E36" s="161">
        <f>E34+E35</f>
        <v>74540930</v>
      </c>
      <c r="F36" s="162">
        <f>E36/E16*100</f>
        <v>91.375460564454016</v>
      </c>
      <c r="G36" s="161">
        <f>+G26</f>
        <v>81420000</v>
      </c>
      <c r="H36" s="162">
        <v>100</v>
      </c>
      <c r="I36" s="161">
        <f>+I34</f>
        <v>91380000</v>
      </c>
      <c r="J36" s="162">
        <v>100</v>
      </c>
      <c r="K36" s="161">
        <f>K34</f>
        <v>2050000</v>
      </c>
      <c r="L36" s="161">
        <f>+L34</f>
        <v>22694738</v>
      </c>
      <c r="M36" s="162">
        <f>+L36/L16*100</f>
        <v>100</v>
      </c>
      <c r="N36" s="161">
        <f>+N34</f>
        <v>68685262</v>
      </c>
      <c r="O36" s="159">
        <f t="shared" si="5"/>
        <v>24.83556358065222</v>
      </c>
    </row>
    <row r="37" spans="1:17" ht="21.75" customHeight="1">
      <c r="A37" s="1"/>
      <c r="B37" s="365"/>
      <c r="C37" s="365"/>
      <c r="D37" s="164" t="s">
        <v>53</v>
      </c>
      <c r="E37" s="165">
        <v>22</v>
      </c>
      <c r="F37" s="165"/>
      <c r="G37" s="165">
        <v>24</v>
      </c>
      <c r="H37" s="165"/>
      <c r="I37" s="165">
        <v>24</v>
      </c>
      <c r="J37" s="165"/>
      <c r="K37" s="165"/>
      <c r="L37" s="165">
        <v>22</v>
      </c>
      <c r="M37" s="165"/>
      <c r="N37" s="165"/>
      <c r="O37" s="166"/>
    </row>
    <row r="38" spans="1:17">
      <c r="A38" s="1"/>
      <c r="B38" s="366"/>
      <c r="C38" s="36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7">
      <c r="A39" s="1"/>
      <c r="B39" s="224"/>
      <c r="C39" s="224"/>
      <c r="D39" s="1"/>
      <c r="E39" s="1"/>
      <c r="F39" s="1"/>
      <c r="G39" s="1"/>
      <c r="H39" s="1"/>
      <c r="I39" s="1"/>
      <c r="J39" s="1"/>
      <c r="K39" s="1"/>
      <c r="L39" s="1"/>
      <c r="M39" s="1"/>
      <c r="N39" s="246"/>
      <c r="O39" s="1"/>
    </row>
    <row r="40" spans="1:17" ht="23.25" customHeight="1">
      <c r="A40" s="1"/>
      <c r="B40" s="366"/>
      <c r="C40" s="366"/>
      <c r="D40" s="367" t="s">
        <v>194</v>
      </c>
      <c r="E40" s="367"/>
      <c r="F40" s="367"/>
      <c r="G40" s="12"/>
      <c r="H40" s="12" t="s">
        <v>54</v>
      </c>
      <c r="I40" s="355" t="s">
        <v>239</v>
      </c>
      <c r="J40" s="356"/>
      <c r="K40" s="356"/>
      <c r="L40" s="356"/>
      <c r="M40" s="357"/>
      <c r="N40" s="1"/>
      <c r="O40" s="1"/>
    </row>
    <row r="41" spans="1:17" ht="38.25" customHeight="1">
      <c r="A41" s="1"/>
      <c r="B41" s="366"/>
      <c r="C41" s="366"/>
      <c r="D41" s="367"/>
      <c r="E41" s="367"/>
      <c r="F41" s="367"/>
      <c r="G41" s="12"/>
      <c r="H41" s="12" t="s">
        <v>55</v>
      </c>
      <c r="I41" s="355"/>
      <c r="J41" s="356"/>
      <c r="K41" s="356"/>
      <c r="L41" s="356"/>
      <c r="M41" s="357"/>
      <c r="N41" s="1"/>
      <c r="O41" s="1"/>
    </row>
    <row r="42" spans="1:17">
      <c r="A42" s="1"/>
      <c r="B42" s="366"/>
      <c r="C42" s="366"/>
      <c r="D42" s="367"/>
      <c r="E42" s="367"/>
      <c r="F42" s="367"/>
      <c r="G42" s="354"/>
      <c r="H42" s="354" t="s">
        <v>56</v>
      </c>
      <c r="I42" s="358"/>
      <c r="J42" s="359"/>
      <c r="K42" s="359"/>
      <c r="L42" s="359"/>
      <c r="M42" s="360"/>
      <c r="N42" s="1"/>
      <c r="O42" s="1"/>
    </row>
    <row r="43" spans="1:17">
      <c r="A43" s="1"/>
      <c r="B43" s="1"/>
      <c r="C43" s="1"/>
      <c r="D43" s="367"/>
      <c r="E43" s="367"/>
      <c r="F43" s="367"/>
      <c r="G43" s="354"/>
      <c r="H43" s="354"/>
      <c r="I43" s="361"/>
      <c r="J43" s="362"/>
      <c r="K43" s="362"/>
      <c r="L43" s="362"/>
      <c r="M43" s="363"/>
      <c r="N43" s="1"/>
      <c r="O43" s="1"/>
    </row>
  </sheetData>
  <mergeCells count="50">
    <mergeCell ref="B3:O3"/>
    <mergeCell ref="B4:O4"/>
    <mergeCell ref="B5:O5"/>
    <mergeCell ref="B6:C6"/>
    <mergeCell ref="D6:F6"/>
    <mergeCell ref="G6:J6"/>
    <mergeCell ref="K6:O6"/>
    <mergeCell ref="B7:D10"/>
    <mergeCell ref="E7:O7"/>
    <mergeCell ref="E8:F8"/>
    <mergeCell ref="G8:H8"/>
    <mergeCell ref="I8:J8"/>
    <mergeCell ref="L8:M8"/>
    <mergeCell ref="N8:N9"/>
    <mergeCell ref="O8:O9"/>
    <mergeCell ref="B11:D11"/>
    <mergeCell ref="B12:C12"/>
    <mergeCell ref="B13:C13"/>
    <mergeCell ref="B14:C14"/>
    <mergeCell ref="B15:C15"/>
    <mergeCell ref="B16:C16"/>
    <mergeCell ref="B17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2"/>
    <mergeCell ref="D40:F43"/>
    <mergeCell ref="G42:G43"/>
    <mergeCell ref="H42:H43"/>
    <mergeCell ref="I40:M40"/>
    <mergeCell ref="I41:M41"/>
    <mergeCell ref="I42:M43"/>
  </mergeCells>
  <pageMargins left="0" right="0" top="0" bottom="0" header="0" footer="0"/>
  <pageSetup scale="72" orientation="landscape" r:id="rId1"/>
  <ignoredErrors>
    <ignoredError sqref="H25: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Q35"/>
  <sheetViews>
    <sheetView topLeftCell="A6" workbookViewId="0">
      <selection activeCell="A3" sqref="A3:Q34"/>
    </sheetView>
  </sheetViews>
  <sheetFormatPr defaultColWidth="9.140625" defaultRowHeight="15"/>
  <cols>
    <col min="1" max="1" width="3.28515625" style="13" customWidth="1"/>
    <col min="2" max="2" width="0.140625" style="13" customWidth="1"/>
    <col min="3" max="4" width="9.28515625" style="13" customWidth="1"/>
    <col min="5" max="5" width="21.7109375" style="13" customWidth="1"/>
    <col min="6" max="6" width="11.42578125" style="13" customWidth="1"/>
    <col min="7" max="7" width="17.7109375" style="13" customWidth="1"/>
    <col min="8" max="17" width="12" style="13" customWidth="1"/>
    <col min="18" max="16384" width="9.140625" style="13"/>
  </cols>
  <sheetData>
    <row r="1" spans="1:17">
      <c r="A1" s="14"/>
      <c r="B1" s="14"/>
      <c r="C1" s="2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14"/>
      <c r="B3" s="14"/>
      <c r="C3" s="2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5.75">
      <c r="A4" s="14"/>
      <c r="B4" s="14"/>
      <c r="C4" s="387" t="s">
        <v>188</v>
      </c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</row>
    <row r="5" spans="1:17" ht="15.75" thickBot="1">
      <c r="A5" s="14"/>
      <c r="B5" s="14"/>
      <c r="C5" s="388" t="s">
        <v>240</v>
      </c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</row>
    <row r="6" spans="1:17" ht="16.5" thickTop="1" thickBot="1">
      <c r="A6" s="389"/>
      <c r="B6" s="389"/>
      <c r="C6" s="390" t="s">
        <v>193</v>
      </c>
      <c r="D6" s="392" t="s">
        <v>87</v>
      </c>
      <c r="E6" s="394" t="s">
        <v>86</v>
      </c>
      <c r="F6" s="392" t="s">
        <v>5</v>
      </c>
      <c r="G6" s="392" t="s">
        <v>85</v>
      </c>
      <c r="H6" s="396" t="s">
        <v>84</v>
      </c>
      <c r="I6" s="396"/>
      <c r="J6" s="396"/>
      <c r="K6" s="396"/>
      <c r="L6" s="396"/>
      <c r="M6" s="396"/>
      <c r="N6" s="396"/>
      <c r="O6" s="396"/>
      <c r="P6" s="396"/>
      <c r="Q6" s="396"/>
    </row>
    <row r="7" spans="1:17" ht="16.5" thickTop="1" thickBot="1">
      <c r="A7" s="389"/>
      <c r="B7" s="389"/>
      <c r="C7" s="391"/>
      <c r="D7" s="393"/>
      <c r="E7" s="395"/>
      <c r="F7" s="393"/>
      <c r="G7" s="393"/>
      <c r="H7" s="23" t="s">
        <v>44</v>
      </c>
      <c r="I7" s="23" t="s">
        <v>46</v>
      </c>
      <c r="J7" s="23" t="s">
        <v>29</v>
      </c>
      <c r="K7" s="23" t="s">
        <v>31</v>
      </c>
      <c r="L7" s="23" t="s">
        <v>33</v>
      </c>
      <c r="M7" s="23" t="s">
        <v>35</v>
      </c>
      <c r="N7" s="23" t="s">
        <v>37</v>
      </c>
      <c r="O7" s="23" t="s">
        <v>39</v>
      </c>
      <c r="P7" s="23" t="s">
        <v>41</v>
      </c>
      <c r="Q7" s="80" t="s">
        <v>65</v>
      </c>
    </row>
    <row r="8" spans="1:17" ht="27.75" thickTop="1">
      <c r="A8" s="14"/>
      <c r="B8" s="14"/>
      <c r="C8" s="391"/>
      <c r="D8" s="393"/>
      <c r="E8" s="395"/>
      <c r="F8" s="22" t="s">
        <v>83</v>
      </c>
      <c r="G8" s="393"/>
      <c r="H8" s="21" t="s">
        <v>82</v>
      </c>
      <c r="I8" s="21" t="s">
        <v>81</v>
      </c>
      <c r="J8" s="21" t="s">
        <v>80</v>
      </c>
      <c r="K8" s="21" t="s">
        <v>79</v>
      </c>
      <c r="L8" s="21" t="s">
        <v>78</v>
      </c>
      <c r="M8" s="21" t="s">
        <v>77</v>
      </c>
      <c r="N8" s="21" t="s">
        <v>76</v>
      </c>
      <c r="O8" s="21" t="s">
        <v>75</v>
      </c>
      <c r="P8" s="21" t="s">
        <v>74</v>
      </c>
      <c r="Q8" s="192" t="s">
        <v>65</v>
      </c>
    </row>
    <row r="9" spans="1:17" ht="16.5" customHeight="1">
      <c r="A9" s="14"/>
      <c r="B9" s="14"/>
      <c r="C9" s="114">
        <v>1026088</v>
      </c>
      <c r="D9" s="19" t="s">
        <v>73</v>
      </c>
      <c r="E9" s="20" t="s">
        <v>72</v>
      </c>
      <c r="F9" s="19" t="s">
        <v>244</v>
      </c>
      <c r="G9" s="18" t="s">
        <v>67</v>
      </c>
      <c r="H9" s="17">
        <v>0</v>
      </c>
      <c r="I9" s="17">
        <v>0</v>
      </c>
      <c r="J9" s="17">
        <v>33400000</v>
      </c>
      <c r="K9" s="17">
        <v>5600000</v>
      </c>
      <c r="L9" s="17">
        <v>42420000</v>
      </c>
      <c r="M9" s="17">
        <v>0</v>
      </c>
      <c r="N9" s="17">
        <v>0</v>
      </c>
      <c r="O9" s="17">
        <v>0</v>
      </c>
      <c r="P9" s="17">
        <v>0</v>
      </c>
      <c r="Q9" s="16">
        <f>SUM(H9:P9)</f>
        <v>81420000</v>
      </c>
    </row>
    <row r="10" spans="1:17" ht="16.5" customHeight="1">
      <c r="A10" s="14"/>
      <c r="B10" s="14"/>
      <c r="C10" s="114">
        <v>1026088</v>
      </c>
      <c r="D10" s="19" t="s">
        <v>73</v>
      </c>
      <c r="E10" s="20" t="s">
        <v>72</v>
      </c>
      <c r="F10" s="19" t="s">
        <v>244</v>
      </c>
      <c r="G10" s="18" t="s">
        <v>66</v>
      </c>
      <c r="H10" s="17">
        <v>0</v>
      </c>
      <c r="I10" s="17">
        <v>7910000</v>
      </c>
      <c r="J10" s="17">
        <v>33400000</v>
      </c>
      <c r="K10" s="17">
        <v>5600000</v>
      </c>
      <c r="L10" s="17">
        <v>33120000</v>
      </c>
      <c r="M10" s="17">
        <v>0</v>
      </c>
      <c r="N10" s="17">
        <v>11300000</v>
      </c>
      <c r="O10" s="17">
        <v>0</v>
      </c>
      <c r="P10" s="17">
        <v>50000</v>
      </c>
      <c r="Q10" s="16">
        <f>SUM(H10:P10)</f>
        <v>91380000</v>
      </c>
    </row>
    <row r="11" spans="1:17" ht="16.5" customHeight="1">
      <c r="A11" s="14"/>
      <c r="B11" s="14"/>
      <c r="C11" s="114">
        <v>1026088</v>
      </c>
      <c r="D11" s="19" t="s">
        <v>73</v>
      </c>
      <c r="E11" s="20" t="s">
        <v>72</v>
      </c>
      <c r="F11" s="19" t="s">
        <v>244</v>
      </c>
      <c r="G11" s="18" t="s">
        <v>62</v>
      </c>
      <c r="H11" s="17">
        <v>0</v>
      </c>
      <c r="I11" s="17">
        <v>0</v>
      </c>
      <c r="J11" s="17">
        <v>9017106</v>
      </c>
      <c r="K11" s="17">
        <f>+'Aneksi nr.1'!L20</f>
        <v>1485341</v>
      </c>
      <c r="L11" s="17">
        <f>+'Aneksi nr.1'!L21</f>
        <v>8022291</v>
      </c>
      <c r="M11" s="17">
        <v>0</v>
      </c>
      <c r="N11" s="17">
        <v>4140000</v>
      </c>
      <c r="O11" s="17">
        <v>0</v>
      </c>
      <c r="P11" s="17">
        <v>30000</v>
      </c>
      <c r="Q11" s="16">
        <f>SUM(H11:P11)</f>
        <v>22694738</v>
      </c>
    </row>
    <row r="12" spans="1:17" ht="16.5" customHeight="1">
      <c r="A12" s="14"/>
      <c r="B12" s="14"/>
      <c r="C12" s="114">
        <v>1026088</v>
      </c>
      <c r="D12" s="19" t="s">
        <v>73</v>
      </c>
      <c r="E12" s="20" t="s">
        <v>72</v>
      </c>
      <c r="F12" s="19" t="s">
        <v>244</v>
      </c>
      <c r="G12" s="18" t="s">
        <v>59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6">
        <f t="shared" ref="Q12:Q24" si="0">SUM(H12:P12)</f>
        <v>0</v>
      </c>
    </row>
    <row r="13" spans="1:17" ht="16.5" customHeight="1">
      <c r="A13" s="14"/>
      <c r="B13" s="14"/>
      <c r="C13" s="114">
        <v>1026088</v>
      </c>
      <c r="D13" s="19" t="s">
        <v>71</v>
      </c>
      <c r="E13" s="20" t="s">
        <v>70</v>
      </c>
      <c r="F13" s="19" t="s">
        <v>244</v>
      </c>
      <c r="G13" s="18" t="s">
        <v>67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6">
        <f>SUM(H13:P13)</f>
        <v>0</v>
      </c>
    </row>
    <row r="14" spans="1:17" ht="16.5" customHeight="1">
      <c r="A14" s="14"/>
      <c r="B14" s="14"/>
      <c r="C14" s="114">
        <v>1026088</v>
      </c>
      <c r="D14" s="19" t="s">
        <v>71</v>
      </c>
      <c r="E14" s="20" t="s">
        <v>70</v>
      </c>
      <c r="F14" s="19" t="s">
        <v>244</v>
      </c>
      <c r="G14" s="18" t="s">
        <v>66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6">
        <f>SUM(H14:P14)</f>
        <v>0</v>
      </c>
    </row>
    <row r="15" spans="1:17" ht="16.5" customHeight="1">
      <c r="A15" s="14"/>
      <c r="B15" s="14"/>
      <c r="C15" s="114">
        <v>1026088</v>
      </c>
      <c r="D15" s="19" t="s">
        <v>71</v>
      </c>
      <c r="E15" s="20" t="s">
        <v>70</v>
      </c>
      <c r="F15" s="19" t="s">
        <v>244</v>
      </c>
      <c r="G15" s="18" t="s">
        <v>62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6">
        <v>0</v>
      </c>
    </row>
    <row r="16" spans="1:17" ht="16.5" customHeight="1">
      <c r="A16" s="14"/>
      <c r="B16" s="14"/>
      <c r="C16" s="114">
        <v>1026088</v>
      </c>
      <c r="D16" s="19" t="s">
        <v>71</v>
      </c>
      <c r="E16" s="20" t="s">
        <v>70</v>
      </c>
      <c r="F16" s="19" t="s">
        <v>244</v>
      </c>
      <c r="G16" s="18" t="s">
        <v>59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6">
        <f t="shared" si="0"/>
        <v>0</v>
      </c>
    </row>
    <row r="17" spans="1:17" ht="16.5" customHeight="1">
      <c r="A17" s="14"/>
      <c r="B17" s="14"/>
      <c r="C17" s="114">
        <v>1026088</v>
      </c>
      <c r="D17" s="19" t="s">
        <v>69</v>
      </c>
      <c r="E17" s="20" t="s">
        <v>68</v>
      </c>
      <c r="F17" s="19" t="s">
        <v>244</v>
      </c>
      <c r="G17" s="18" t="s">
        <v>67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6">
        <v>0</v>
      </c>
    </row>
    <row r="18" spans="1:17" ht="16.5" customHeight="1">
      <c r="A18" s="14"/>
      <c r="B18" s="14"/>
      <c r="C18" s="114">
        <v>1026088</v>
      </c>
      <c r="D18" s="19" t="s">
        <v>69</v>
      </c>
      <c r="E18" s="20" t="s">
        <v>68</v>
      </c>
      <c r="F18" s="19" t="s">
        <v>244</v>
      </c>
      <c r="G18" s="18" t="s">
        <v>66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6">
        <v>0</v>
      </c>
    </row>
    <row r="19" spans="1:17" ht="16.5" customHeight="1">
      <c r="A19" s="14"/>
      <c r="B19" s="14"/>
      <c r="C19" s="114">
        <v>1026088</v>
      </c>
      <c r="D19" s="19" t="s">
        <v>69</v>
      </c>
      <c r="E19" s="20" t="s">
        <v>68</v>
      </c>
      <c r="F19" s="19" t="s">
        <v>244</v>
      </c>
      <c r="G19" s="18" t="s">
        <v>62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6">
        <v>0</v>
      </c>
    </row>
    <row r="20" spans="1:17" ht="16.5" customHeight="1">
      <c r="A20" s="14"/>
      <c r="B20" s="14"/>
      <c r="C20" s="114">
        <v>1026088</v>
      </c>
      <c r="D20" s="19" t="s">
        <v>69</v>
      </c>
      <c r="E20" s="20" t="s">
        <v>68</v>
      </c>
      <c r="F20" s="19" t="s">
        <v>244</v>
      </c>
      <c r="G20" s="18" t="s">
        <v>59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</row>
    <row r="21" spans="1:17" ht="16.5" customHeight="1">
      <c r="A21" s="14"/>
      <c r="B21" s="14"/>
      <c r="C21" s="114">
        <v>1026088</v>
      </c>
      <c r="D21" s="19"/>
      <c r="E21" s="20" t="s">
        <v>65</v>
      </c>
      <c r="F21" s="19" t="s">
        <v>244</v>
      </c>
      <c r="G21" s="243" t="s">
        <v>67</v>
      </c>
      <c r="H21" s="244">
        <f>+H9+H13+H17</f>
        <v>0</v>
      </c>
      <c r="I21" s="244">
        <f t="shared" ref="I21:P23" si="1">+I9+I13+I17</f>
        <v>0</v>
      </c>
      <c r="J21" s="244">
        <f t="shared" si="1"/>
        <v>33400000</v>
      </c>
      <c r="K21" s="244">
        <f t="shared" si="1"/>
        <v>5600000</v>
      </c>
      <c r="L21" s="244">
        <f t="shared" si="1"/>
        <v>42420000</v>
      </c>
      <c r="M21" s="244">
        <f t="shared" si="1"/>
        <v>0</v>
      </c>
      <c r="N21" s="244">
        <f t="shared" si="1"/>
        <v>0</v>
      </c>
      <c r="O21" s="244">
        <f t="shared" si="1"/>
        <v>0</v>
      </c>
      <c r="P21" s="244">
        <f t="shared" si="1"/>
        <v>0</v>
      </c>
      <c r="Q21" s="245">
        <f>SUM(H21:P21)</f>
        <v>81420000</v>
      </c>
    </row>
    <row r="22" spans="1:17" ht="16.5" customHeight="1">
      <c r="A22" s="14"/>
      <c r="B22" s="14"/>
      <c r="C22" s="114">
        <v>1026088</v>
      </c>
      <c r="D22" s="19"/>
      <c r="E22" s="20" t="s">
        <v>65</v>
      </c>
      <c r="F22" s="19" t="s">
        <v>244</v>
      </c>
      <c r="G22" s="243" t="s">
        <v>66</v>
      </c>
      <c r="H22" s="244">
        <v>0</v>
      </c>
      <c r="I22" s="244">
        <f t="shared" si="1"/>
        <v>7910000</v>
      </c>
      <c r="J22" s="244">
        <f t="shared" si="1"/>
        <v>33400000</v>
      </c>
      <c r="K22" s="244">
        <f t="shared" si="1"/>
        <v>5600000</v>
      </c>
      <c r="L22" s="244">
        <f t="shared" si="1"/>
        <v>33120000</v>
      </c>
      <c r="M22" s="244">
        <f t="shared" si="1"/>
        <v>0</v>
      </c>
      <c r="N22" s="244">
        <f t="shared" si="1"/>
        <v>11300000</v>
      </c>
      <c r="O22" s="244">
        <f t="shared" si="1"/>
        <v>0</v>
      </c>
      <c r="P22" s="244">
        <f t="shared" si="1"/>
        <v>50000</v>
      </c>
      <c r="Q22" s="245">
        <f>SUM(H22:P22)</f>
        <v>91380000</v>
      </c>
    </row>
    <row r="23" spans="1:17" ht="16.5" customHeight="1">
      <c r="A23" s="14"/>
      <c r="B23" s="14"/>
      <c r="C23" s="114">
        <v>1026088</v>
      </c>
      <c r="D23" s="19"/>
      <c r="E23" s="20" t="s">
        <v>65</v>
      </c>
      <c r="F23" s="19" t="s">
        <v>244</v>
      </c>
      <c r="G23" s="243" t="s">
        <v>62</v>
      </c>
      <c r="H23" s="244">
        <f>+H11+H15+H19</f>
        <v>0</v>
      </c>
      <c r="I23" s="244">
        <f t="shared" si="1"/>
        <v>0</v>
      </c>
      <c r="J23" s="244">
        <f t="shared" si="1"/>
        <v>9017106</v>
      </c>
      <c r="K23" s="244">
        <f t="shared" si="1"/>
        <v>1485341</v>
      </c>
      <c r="L23" s="244">
        <f t="shared" si="1"/>
        <v>8022291</v>
      </c>
      <c r="M23" s="244">
        <f t="shared" si="1"/>
        <v>0</v>
      </c>
      <c r="N23" s="244">
        <f t="shared" si="1"/>
        <v>4140000</v>
      </c>
      <c r="O23" s="244">
        <f t="shared" si="1"/>
        <v>0</v>
      </c>
      <c r="P23" s="244">
        <f t="shared" si="1"/>
        <v>30000</v>
      </c>
      <c r="Q23" s="245">
        <f>SUM(H23:P23)</f>
        <v>22694738</v>
      </c>
    </row>
    <row r="24" spans="1:17" ht="16.5" customHeight="1">
      <c r="A24" s="14"/>
      <c r="B24" s="14"/>
      <c r="C24" s="114">
        <v>1026088</v>
      </c>
      <c r="D24" s="19"/>
      <c r="E24" s="20" t="s">
        <v>65</v>
      </c>
      <c r="F24" s="19" t="s">
        <v>244</v>
      </c>
      <c r="G24" s="243" t="s">
        <v>59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5">
        <f t="shared" si="0"/>
        <v>0</v>
      </c>
    </row>
    <row r="25" spans="1:17" ht="24.75" customHeight="1">
      <c r="A25" s="14"/>
      <c r="B25" s="14"/>
      <c r="C25" s="114">
        <v>1026088</v>
      </c>
      <c r="D25" s="19"/>
      <c r="E25" s="20" t="s">
        <v>64</v>
      </c>
      <c r="F25" s="19" t="s">
        <v>244</v>
      </c>
      <c r="G25" s="18"/>
      <c r="H25" s="17">
        <f>+H22-H23</f>
        <v>0</v>
      </c>
      <c r="I25" s="17">
        <f>+I22-I23</f>
        <v>7910000</v>
      </c>
      <c r="J25" s="17">
        <f>+J22-J23</f>
        <v>24382894</v>
      </c>
      <c r="K25" s="17">
        <f t="shared" ref="K25:O25" si="2">+K22-K23</f>
        <v>4114659</v>
      </c>
      <c r="L25" s="17">
        <f t="shared" si="2"/>
        <v>25097709</v>
      </c>
      <c r="M25" s="17">
        <f t="shared" si="2"/>
        <v>0</v>
      </c>
      <c r="N25" s="17">
        <f t="shared" si="2"/>
        <v>7160000</v>
      </c>
      <c r="O25" s="17">
        <f t="shared" si="2"/>
        <v>0</v>
      </c>
      <c r="P25" s="17">
        <f>+P22-P23</f>
        <v>20000</v>
      </c>
      <c r="Q25" s="16">
        <f>SUM(H25:P25)</f>
        <v>68685262</v>
      </c>
    </row>
    <row r="26" spans="1:17" ht="16.5" customHeight="1">
      <c r="A26" s="14"/>
      <c r="B26" s="14"/>
      <c r="C26" s="114">
        <v>1026088</v>
      </c>
      <c r="D26" s="19"/>
      <c r="E26" s="20" t="s">
        <v>63</v>
      </c>
      <c r="F26" s="19" t="s">
        <v>244</v>
      </c>
      <c r="G26" s="18"/>
      <c r="H26" s="17">
        <v>0</v>
      </c>
      <c r="I26" s="17">
        <v>0</v>
      </c>
      <c r="J26" s="17">
        <f>+J23/J22*100</f>
        <v>26.99732335329341</v>
      </c>
      <c r="K26" s="17">
        <f>+K23/K22*100</f>
        <v>26.523946428571428</v>
      </c>
      <c r="L26" s="17">
        <f>+L23/L22*100</f>
        <v>24.221893115942027</v>
      </c>
      <c r="M26" s="17">
        <v>0</v>
      </c>
      <c r="N26" s="17">
        <f>N23/N22*100</f>
        <v>36.637168141592916</v>
      </c>
      <c r="O26" s="17">
        <v>0</v>
      </c>
      <c r="P26" s="17">
        <f>+P23/P22*100</f>
        <v>60</v>
      </c>
      <c r="Q26" s="16">
        <f>Q23/Q22*100</f>
        <v>24.83556358065222</v>
      </c>
    </row>
    <row r="27" spans="1:17" ht="21" customHeight="1">
      <c r="A27" s="14"/>
      <c r="B27" s="14"/>
      <c r="C27" s="114">
        <v>1026088</v>
      </c>
      <c r="D27" s="19" t="s">
        <v>61</v>
      </c>
      <c r="E27" s="20" t="s">
        <v>60</v>
      </c>
      <c r="F27" s="19" t="s">
        <v>244</v>
      </c>
      <c r="G27" s="18" t="s">
        <v>62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6">
        <v>0</v>
      </c>
    </row>
    <row r="28" spans="1:17" ht="21.75" customHeight="1" thickBot="1">
      <c r="A28" s="14"/>
      <c r="B28" s="14"/>
      <c r="C28" s="193">
        <v>1026088</v>
      </c>
      <c r="D28" s="194" t="s">
        <v>61</v>
      </c>
      <c r="E28" s="195" t="s">
        <v>60</v>
      </c>
      <c r="F28" s="19" t="s">
        <v>244</v>
      </c>
      <c r="G28" s="196" t="s">
        <v>59</v>
      </c>
      <c r="H28" s="197">
        <v>0</v>
      </c>
      <c r="I28" s="197">
        <v>0</v>
      </c>
      <c r="J28" s="197">
        <v>0</v>
      </c>
      <c r="K28" s="197">
        <v>0</v>
      </c>
      <c r="L28" s="197">
        <v>0</v>
      </c>
      <c r="M28" s="197">
        <v>0</v>
      </c>
      <c r="N28" s="197">
        <v>0</v>
      </c>
      <c r="O28" s="197">
        <v>0</v>
      </c>
      <c r="P28" s="197">
        <v>0</v>
      </c>
      <c r="Q28" s="198">
        <v>0</v>
      </c>
    </row>
    <row r="29" spans="1:17" ht="15.75" thickTop="1">
      <c r="A29" s="14"/>
      <c r="B29" s="397"/>
      <c r="C29" s="39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>
      <c r="A30" s="14"/>
      <c r="B30" s="191"/>
      <c r="C30" s="19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>
      <c r="A31" s="14"/>
      <c r="B31" s="191"/>
      <c r="C31" s="191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2.5" customHeight="1">
      <c r="A32" s="14"/>
      <c r="B32" s="14"/>
      <c r="C32" s="14"/>
      <c r="D32" s="14"/>
      <c r="E32" s="398" t="s">
        <v>58</v>
      </c>
      <c r="F32" s="15" t="s">
        <v>54</v>
      </c>
      <c r="G32" s="401" t="s">
        <v>245</v>
      </c>
      <c r="H32" s="401"/>
      <c r="I32" s="398" t="s">
        <v>194</v>
      </c>
      <c r="J32" s="15" t="s">
        <v>54</v>
      </c>
      <c r="K32" s="401" t="s">
        <v>238</v>
      </c>
      <c r="L32" s="401"/>
      <c r="M32" s="14"/>
      <c r="N32" s="14"/>
      <c r="O32" s="14"/>
      <c r="P32" s="14"/>
      <c r="Q32" s="14"/>
    </row>
    <row r="33" spans="1:17" ht="35.25" customHeight="1">
      <c r="A33" s="14"/>
      <c r="B33" s="14"/>
      <c r="C33" s="14"/>
      <c r="D33" s="14"/>
      <c r="E33" s="399"/>
      <c r="F33" s="15" t="s">
        <v>55</v>
      </c>
      <c r="G33" s="401"/>
      <c r="H33" s="401"/>
      <c r="I33" s="399"/>
      <c r="J33" s="15" t="s">
        <v>55</v>
      </c>
      <c r="K33" s="401"/>
      <c r="L33" s="401"/>
      <c r="M33" s="14"/>
      <c r="N33" s="14"/>
      <c r="O33" s="14"/>
      <c r="P33" s="14"/>
      <c r="Q33" s="14"/>
    </row>
    <row r="34" spans="1:17" ht="21" customHeight="1">
      <c r="A34" s="14"/>
      <c r="B34" s="14"/>
      <c r="C34" s="14"/>
      <c r="D34" s="14"/>
      <c r="E34" s="400"/>
      <c r="F34" s="15" t="s">
        <v>56</v>
      </c>
      <c r="G34" s="401"/>
      <c r="H34" s="401"/>
      <c r="I34" s="400"/>
      <c r="J34" s="15" t="s">
        <v>56</v>
      </c>
      <c r="K34" s="401"/>
      <c r="L34" s="401"/>
      <c r="M34" s="14"/>
      <c r="N34" s="14"/>
      <c r="O34" s="14"/>
      <c r="P34" s="14"/>
      <c r="Q34" s="14"/>
    </row>
    <row r="35" spans="1:17">
      <c r="A35" s="14"/>
      <c r="B35" s="14"/>
      <c r="C35" s="397"/>
      <c r="D35" s="39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19">
    <mergeCell ref="K32:L32"/>
    <mergeCell ref="G33:H33"/>
    <mergeCell ref="K33:L33"/>
    <mergeCell ref="G34:H34"/>
    <mergeCell ref="K34:L34"/>
    <mergeCell ref="C35:D35"/>
    <mergeCell ref="B29:C29"/>
    <mergeCell ref="E32:E34"/>
    <mergeCell ref="G32:H32"/>
    <mergeCell ref="I32:I34"/>
    <mergeCell ref="C4:Q4"/>
    <mergeCell ref="C5:Q5"/>
    <mergeCell ref="A6:B7"/>
    <mergeCell ref="C6:C8"/>
    <mergeCell ref="D6:D8"/>
    <mergeCell ref="E6:E8"/>
    <mergeCell ref="F6:F7"/>
    <mergeCell ref="G6:G8"/>
    <mergeCell ref="H6:Q6"/>
  </mergeCells>
  <pageMargins left="0" right="0" top="0" bottom="0" header="0" footer="0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R26"/>
  <sheetViews>
    <sheetView topLeftCell="A4" workbookViewId="0">
      <selection activeCell="A3" sqref="A3:R25"/>
    </sheetView>
  </sheetViews>
  <sheetFormatPr defaultColWidth="9.140625" defaultRowHeight="15"/>
  <cols>
    <col min="1" max="1" width="3.28515625" style="25" customWidth="1"/>
    <col min="2" max="2" width="0.140625" style="25" customWidth="1"/>
    <col min="3" max="3" width="10.28515625" style="25" customWidth="1"/>
    <col min="4" max="4" width="8.5703125" style="25" customWidth="1"/>
    <col min="5" max="5" width="33.85546875" style="25" customWidth="1"/>
    <col min="6" max="6" width="11.140625" style="25" customWidth="1"/>
    <col min="7" max="7" width="15.140625" style="25" customWidth="1"/>
    <col min="8" max="8" width="12.85546875" style="25" customWidth="1"/>
    <col min="9" max="9" width="12" style="25" customWidth="1"/>
    <col min="10" max="10" width="12.7109375" style="25" customWidth="1"/>
    <col min="11" max="11" width="11.7109375" style="25" customWidth="1"/>
    <col min="12" max="12" width="12.140625" style="25" customWidth="1"/>
    <col min="13" max="13" width="11" style="25" customWidth="1"/>
    <col min="14" max="14" width="0.140625" style="25" hidden="1" customWidth="1"/>
    <col min="15" max="15" width="10.85546875" style="25" customWidth="1"/>
    <col min="16" max="17" width="10.7109375" style="25" customWidth="1"/>
    <col min="18" max="18" width="10.85546875" style="25" customWidth="1"/>
    <col min="19" max="16384" width="9.140625" style="25"/>
  </cols>
  <sheetData>
    <row r="1" spans="1:18">
      <c r="A1" s="26"/>
      <c r="B1" s="26"/>
      <c r="C1" s="3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26"/>
      <c r="B2" s="26"/>
      <c r="C2" s="3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>
      <c r="A3" s="26"/>
      <c r="B3" s="26"/>
      <c r="C3" s="3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>
      <c r="A4" s="26"/>
      <c r="B4" s="26"/>
      <c r="C4" s="405" t="s">
        <v>104</v>
      </c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</row>
    <row r="5" spans="1:18" ht="15.75" thickBot="1">
      <c r="A5" s="26"/>
      <c r="B5" s="26"/>
      <c r="C5" s="406" t="s">
        <v>240</v>
      </c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</row>
    <row r="6" spans="1:18" ht="25.5" thickTop="1" thickBot="1">
      <c r="A6" s="402"/>
      <c r="B6" s="402"/>
      <c r="C6" s="34" t="s">
        <v>193</v>
      </c>
      <c r="D6" s="33" t="s">
        <v>24</v>
      </c>
      <c r="E6" s="33" t="s">
        <v>103</v>
      </c>
      <c r="F6" s="33" t="s">
        <v>102</v>
      </c>
      <c r="G6" s="33" t="s">
        <v>101</v>
      </c>
      <c r="H6" s="32" t="s">
        <v>100</v>
      </c>
      <c r="I6" s="32" t="s">
        <v>99</v>
      </c>
      <c r="J6" s="32" t="s">
        <v>98</v>
      </c>
      <c r="K6" s="32" t="s">
        <v>97</v>
      </c>
      <c r="L6" s="32" t="s">
        <v>96</v>
      </c>
      <c r="M6" s="403" t="s">
        <v>95</v>
      </c>
      <c r="N6" s="403"/>
      <c r="O6" s="32" t="s">
        <v>94</v>
      </c>
      <c r="P6" s="32" t="s">
        <v>93</v>
      </c>
      <c r="Q6" s="32" t="s">
        <v>92</v>
      </c>
      <c r="R6" s="31" t="s">
        <v>65</v>
      </c>
    </row>
    <row r="7" spans="1:18" ht="24" customHeight="1">
      <c r="A7" s="26"/>
      <c r="B7" s="26"/>
      <c r="C7" s="199">
        <v>1026088</v>
      </c>
      <c r="D7" s="325" t="s">
        <v>205</v>
      </c>
      <c r="E7" s="30" t="s">
        <v>246</v>
      </c>
      <c r="F7" s="30" t="s">
        <v>244</v>
      </c>
      <c r="G7" s="29" t="s">
        <v>67</v>
      </c>
      <c r="H7" s="28">
        <v>0</v>
      </c>
      <c r="I7" s="28">
        <v>0</v>
      </c>
      <c r="J7" s="28">
        <f>+'Aneksi nr.1'!G19</f>
        <v>33400000</v>
      </c>
      <c r="K7" s="28">
        <f>+'Aneksi nr.1'!G20</f>
        <v>5600000</v>
      </c>
      <c r="L7" s="28">
        <f>+'Aneksi nr.1'!G21</f>
        <v>42420000</v>
      </c>
      <c r="M7" s="404">
        <v>0</v>
      </c>
      <c r="N7" s="404"/>
      <c r="O7" s="28">
        <v>0</v>
      </c>
      <c r="P7" s="28">
        <v>0</v>
      </c>
      <c r="Q7" s="28">
        <v>0</v>
      </c>
      <c r="R7" s="200">
        <f>SUM(H7:Q7)</f>
        <v>81420000</v>
      </c>
    </row>
    <row r="8" spans="1:18" ht="24" customHeight="1">
      <c r="A8" s="26"/>
      <c r="B8" s="26"/>
      <c r="C8" s="114">
        <v>1026088</v>
      </c>
      <c r="D8" s="325" t="s">
        <v>205</v>
      </c>
      <c r="E8" s="30" t="s">
        <v>246</v>
      </c>
      <c r="F8" s="30" t="s">
        <v>244</v>
      </c>
      <c r="G8" s="29" t="s">
        <v>66</v>
      </c>
      <c r="H8" s="28">
        <v>0</v>
      </c>
      <c r="I8" s="28">
        <v>7910000</v>
      </c>
      <c r="J8" s="28">
        <f>+'Aneksi nr.1.1'!J10</f>
        <v>33400000</v>
      </c>
      <c r="K8" s="28">
        <f>+'Aneksi nr.1.1'!K10</f>
        <v>5600000</v>
      </c>
      <c r="L8" s="28">
        <f>+'Aneksi nr.1.1'!L10</f>
        <v>33120000</v>
      </c>
      <c r="M8" s="404">
        <v>0</v>
      </c>
      <c r="N8" s="404"/>
      <c r="O8" s="28">
        <v>11300000</v>
      </c>
      <c r="P8" s="28">
        <v>0</v>
      </c>
      <c r="Q8" s="28">
        <v>50000</v>
      </c>
      <c r="R8" s="200">
        <f>SUM(H8:Q8)</f>
        <v>91380000</v>
      </c>
    </row>
    <row r="9" spans="1:18" ht="24" customHeight="1">
      <c r="A9" s="26"/>
      <c r="B9" s="26"/>
      <c r="C9" s="114">
        <v>1026088</v>
      </c>
      <c r="D9" s="325" t="s">
        <v>205</v>
      </c>
      <c r="E9" s="30" t="s">
        <v>246</v>
      </c>
      <c r="F9" s="30" t="s">
        <v>244</v>
      </c>
      <c r="G9" s="29" t="s">
        <v>90</v>
      </c>
      <c r="H9" s="28">
        <v>0</v>
      </c>
      <c r="I9" s="28">
        <f>+'Aneksi nr.1.1'!I11</f>
        <v>0</v>
      </c>
      <c r="J9" s="28">
        <f>+'Aneksi nr.1'!L19</f>
        <v>9017106</v>
      </c>
      <c r="K9" s="28">
        <f>+'Aneksi nr.1'!L20</f>
        <v>1485341</v>
      </c>
      <c r="L9" s="28">
        <f>+'Aneksi nr.1.1'!L11</f>
        <v>8022291</v>
      </c>
      <c r="M9" s="404">
        <v>0</v>
      </c>
      <c r="N9" s="404"/>
      <c r="O9" s="28">
        <v>4140000</v>
      </c>
      <c r="P9" s="28">
        <v>0</v>
      </c>
      <c r="Q9" s="28">
        <v>30000</v>
      </c>
      <c r="R9" s="200">
        <f>SUM(H9:Q9)</f>
        <v>22694738</v>
      </c>
    </row>
    <row r="10" spans="1:18" ht="24" customHeight="1">
      <c r="A10" s="26"/>
      <c r="B10" s="26"/>
      <c r="C10" s="114">
        <v>1026088</v>
      </c>
      <c r="D10" s="325" t="s">
        <v>205</v>
      </c>
      <c r="E10" s="30" t="s">
        <v>246</v>
      </c>
      <c r="F10" s="30" t="s">
        <v>244</v>
      </c>
      <c r="G10" s="29" t="s">
        <v>59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404">
        <v>0</v>
      </c>
      <c r="N10" s="404"/>
      <c r="O10" s="28">
        <v>0</v>
      </c>
      <c r="P10" s="28">
        <v>0</v>
      </c>
      <c r="Q10" s="28">
        <v>0</v>
      </c>
      <c r="R10" s="200">
        <f>SUM(H10:Q10)</f>
        <v>0</v>
      </c>
    </row>
    <row r="11" spans="1:18" ht="24" customHeight="1">
      <c r="A11" s="26"/>
      <c r="B11" s="26"/>
      <c r="C11" s="114">
        <v>1026088</v>
      </c>
      <c r="D11" s="325" t="s">
        <v>205</v>
      </c>
      <c r="E11" s="30" t="s">
        <v>64</v>
      </c>
      <c r="F11" s="30" t="s">
        <v>244</v>
      </c>
      <c r="G11" s="29"/>
      <c r="H11" s="28">
        <f>+H8-H9</f>
        <v>0</v>
      </c>
      <c r="I11" s="28">
        <f>+I8-I9</f>
        <v>7910000</v>
      </c>
      <c r="J11" s="28">
        <f>+J8-J9</f>
        <v>24382894</v>
      </c>
      <c r="K11" s="28">
        <f>+K8-K9</f>
        <v>4114659</v>
      </c>
      <c r="L11" s="28">
        <f>+L8-L9</f>
        <v>25097709</v>
      </c>
      <c r="M11" s="404">
        <v>0</v>
      </c>
      <c r="N11" s="404"/>
      <c r="O11" s="28">
        <f>O8-O9</f>
        <v>7160000</v>
      </c>
      <c r="P11" s="28">
        <v>0</v>
      </c>
      <c r="Q11" s="28">
        <f>+Q8-Q9</f>
        <v>20000</v>
      </c>
      <c r="R11" s="200">
        <f>SUM(H11:Q11)</f>
        <v>68685262</v>
      </c>
    </row>
    <row r="12" spans="1:18" ht="24" customHeight="1">
      <c r="A12" s="26"/>
      <c r="B12" s="26"/>
      <c r="C12" s="114">
        <v>1026088</v>
      </c>
      <c r="D12" s="325" t="s">
        <v>205</v>
      </c>
      <c r="E12" s="30" t="s">
        <v>63</v>
      </c>
      <c r="F12" s="30" t="s">
        <v>244</v>
      </c>
      <c r="G12" s="29"/>
      <c r="H12" s="28">
        <v>0</v>
      </c>
      <c r="I12" s="28">
        <v>0</v>
      </c>
      <c r="J12" s="28">
        <f>+J9/J8*100</f>
        <v>26.99732335329341</v>
      </c>
      <c r="K12" s="28">
        <f>+K9/K8*100</f>
        <v>26.523946428571428</v>
      </c>
      <c r="L12" s="28">
        <f>+L9/L8*100</f>
        <v>24.221893115942027</v>
      </c>
      <c r="M12" s="404">
        <v>0</v>
      </c>
      <c r="N12" s="404"/>
      <c r="O12" s="28">
        <f>O9/O8*100</f>
        <v>36.637168141592916</v>
      </c>
      <c r="P12" s="28">
        <v>0</v>
      </c>
      <c r="Q12" s="28">
        <f>Q9/Q8*100</f>
        <v>60</v>
      </c>
      <c r="R12" s="200">
        <f>+R9/R8*100</f>
        <v>24.83556358065222</v>
      </c>
    </row>
    <row r="13" spans="1:18" ht="24" customHeight="1">
      <c r="A13" s="26"/>
      <c r="B13" s="26"/>
      <c r="C13" s="114">
        <v>1026088</v>
      </c>
      <c r="D13" s="325" t="s">
        <v>205</v>
      </c>
      <c r="E13" s="30" t="s">
        <v>91</v>
      </c>
      <c r="F13" s="30" t="s">
        <v>244</v>
      </c>
      <c r="G13" s="29" t="s">
        <v>90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404">
        <v>0</v>
      </c>
      <c r="N13" s="404"/>
      <c r="O13" s="28">
        <v>0</v>
      </c>
      <c r="P13" s="28">
        <v>0</v>
      </c>
      <c r="Q13" s="28">
        <v>0</v>
      </c>
      <c r="R13" s="200">
        <v>0</v>
      </c>
    </row>
    <row r="14" spans="1:18" ht="24" customHeight="1">
      <c r="A14" s="26"/>
      <c r="B14" s="26"/>
      <c r="C14" s="114">
        <v>1026088</v>
      </c>
      <c r="D14" s="325" t="s">
        <v>205</v>
      </c>
      <c r="E14" s="30" t="s">
        <v>195</v>
      </c>
      <c r="F14" s="30" t="s">
        <v>244</v>
      </c>
      <c r="G14" s="29" t="s">
        <v>67</v>
      </c>
      <c r="H14" s="28">
        <f t="shared" ref="H14:L16" si="0">+H7</f>
        <v>0</v>
      </c>
      <c r="I14" s="28">
        <f t="shared" si="0"/>
        <v>0</v>
      </c>
      <c r="J14" s="28">
        <f t="shared" si="0"/>
        <v>33400000</v>
      </c>
      <c r="K14" s="28">
        <f t="shared" si="0"/>
        <v>5600000</v>
      </c>
      <c r="L14" s="28">
        <f t="shared" si="0"/>
        <v>42420000</v>
      </c>
      <c r="M14" s="404">
        <v>0</v>
      </c>
      <c r="N14" s="404"/>
      <c r="O14" s="28">
        <v>0</v>
      </c>
      <c r="P14" s="28">
        <v>0</v>
      </c>
      <c r="Q14" s="28">
        <v>0</v>
      </c>
      <c r="R14" s="200">
        <f>SUM(H14:Q14)</f>
        <v>81420000</v>
      </c>
    </row>
    <row r="15" spans="1:18" ht="24" customHeight="1">
      <c r="A15" s="26"/>
      <c r="B15" s="26"/>
      <c r="C15" s="114">
        <v>1026088</v>
      </c>
      <c r="D15" s="325" t="s">
        <v>205</v>
      </c>
      <c r="E15" s="30" t="s">
        <v>195</v>
      </c>
      <c r="F15" s="30" t="s">
        <v>244</v>
      </c>
      <c r="G15" s="29" t="s">
        <v>66</v>
      </c>
      <c r="H15" s="28">
        <f t="shared" si="0"/>
        <v>0</v>
      </c>
      <c r="I15" s="28">
        <f t="shared" si="0"/>
        <v>7910000</v>
      </c>
      <c r="J15" s="28">
        <f t="shared" si="0"/>
        <v>33400000</v>
      </c>
      <c r="K15" s="28">
        <f t="shared" si="0"/>
        <v>5600000</v>
      </c>
      <c r="L15" s="28">
        <f t="shared" si="0"/>
        <v>33120000</v>
      </c>
      <c r="M15" s="404">
        <v>0</v>
      </c>
      <c r="N15" s="404"/>
      <c r="O15" s="28">
        <f>O8</f>
        <v>11300000</v>
      </c>
      <c r="P15" s="28">
        <v>0</v>
      </c>
      <c r="Q15" s="28">
        <f>Q8</f>
        <v>50000</v>
      </c>
      <c r="R15" s="200">
        <f>SUM(H15:Q15)</f>
        <v>91380000</v>
      </c>
    </row>
    <row r="16" spans="1:18" ht="24" customHeight="1">
      <c r="A16" s="26"/>
      <c r="B16" s="26"/>
      <c r="C16" s="114">
        <v>1026088</v>
      </c>
      <c r="D16" s="325" t="s">
        <v>205</v>
      </c>
      <c r="E16" s="30" t="s">
        <v>195</v>
      </c>
      <c r="F16" s="30" t="s">
        <v>244</v>
      </c>
      <c r="G16" s="29" t="s">
        <v>90</v>
      </c>
      <c r="H16" s="28">
        <f t="shared" si="0"/>
        <v>0</v>
      </c>
      <c r="I16" s="28">
        <f t="shared" si="0"/>
        <v>0</v>
      </c>
      <c r="J16" s="28">
        <f t="shared" si="0"/>
        <v>9017106</v>
      </c>
      <c r="K16" s="28">
        <f t="shared" si="0"/>
        <v>1485341</v>
      </c>
      <c r="L16" s="28">
        <f t="shared" si="0"/>
        <v>8022291</v>
      </c>
      <c r="M16" s="404">
        <v>0</v>
      </c>
      <c r="N16" s="404"/>
      <c r="O16" s="28">
        <f>O9</f>
        <v>4140000</v>
      </c>
      <c r="P16" s="28">
        <v>0</v>
      </c>
      <c r="Q16" s="28">
        <v>30000</v>
      </c>
      <c r="R16" s="200">
        <f>SUM(H16:Q16)</f>
        <v>22694738</v>
      </c>
    </row>
    <row r="17" spans="1:18" ht="24" customHeight="1">
      <c r="A17" s="26"/>
      <c r="B17" s="26"/>
      <c r="C17" s="114">
        <v>1026088</v>
      </c>
      <c r="D17" s="325" t="s">
        <v>205</v>
      </c>
      <c r="E17" s="30" t="s">
        <v>195</v>
      </c>
      <c r="F17" s="30" t="s">
        <v>244</v>
      </c>
      <c r="G17" s="29" t="s">
        <v>59</v>
      </c>
      <c r="H17" s="28">
        <f>+H10</f>
        <v>0</v>
      </c>
      <c r="I17" s="28">
        <f>+I10</f>
        <v>0</v>
      </c>
      <c r="J17" s="28">
        <f>+J10</f>
        <v>0</v>
      </c>
      <c r="K17" s="28">
        <v>0</v>
      </c>
      <c r="L17" s="28">
        <v>0</v>
      </c>
      <c r="M17" s="404">
        <v>0</v>
      </c>
      <c r="N17" s="404"/>
      <c r="O17" s="28">
        <v>0</v>
      </c>
      <c r="P17" s="28">
        <v>0</v>
      </c>
      <c r="Q17" s="28">
        <v>0</v>
      </c>
      <c r="R17" s="200">
        <v>0</v>
      </c>
    </row>
    <row r="18" spans="1:18" ht="24" customHeight="1">
      <c r="A18" s="26"/>
      <c r="B18" s="26"/>
      <c r="C18" s="114">
        <v>1026088</v>
      </c>
      <c r="D18" s="325" t="s">
        <v>205</v>
      </c>
      <c r="E18" s="30" t="s">
        <v>89</v>
      </c>
      <c r="F18" s="30" t="s">
        <v>244</v>
      </c>
      <c r="G18" s="29" t="s">
        <v>67</v>
      </c>
      <c r="H18" s="28"/>
      <c r="I18" s="28"/>
      <c r="J18" s="28"/>
      <c r="K18" s="28"/>
      <c r="L18" s="28"/>
      <c r="M18" s="404"/>
      <c r="N18" s="404"/>
      <c r="O18" s="28"/>
      <c r="P18" s="28"/>
      <c r="Q18" s="28"/>
      <c r="R18" s="200">
        <v>24</v>
      </c>
    </row>
    <row r="19" spans="1:18" ht="24" customHeight="1">
      <c r="A19" s="26"/>
      <c r="B19" s="26"/>
      <c r="C19" s="114">
        <v>1026088</v>
      </c>
      <c r="D19" s="325" t="s">
        <v>205</v>
      </c>
      <c r="E19" s="30" t="s">
        <v>89</v>
      </c>
      <c r="F19" s="30" t="s">
        <v>244</v>
      </c>
      <c r="G19" s="29" t="s">
        <v>66</v>
      </c>
      <c r="H19" s="28"/>
      <c r="I19" s="28"/>
      <c r="J19" s="28"/>
      <c r="K19" s="28"/>
      <c r="L19" s="28"/>
      <c r="M19" s="404"/>
      <c r="N19" s="404"/>
      <c r="O19" s="28"/>
      <c r="P19" s="28"/>
      <c r="Q19" s="28"/>
      <c r="R19" s="200">
        <v>24</v>
      </c>
    </row>
    <row r="20" spans="1:18" ht="24" customHeight="1" thickBot="1">
      <c r="A20" s="26"/>
      <c r="B20" s="26"/>
      <c r="C20" s="201">
        <v>1026088</v>
      </c>
      <c r="D20" s="202" t="s">
        <v>205</v>
      </c>
      <c r="E20" s="202" t="s">
        <v>89</v>
      </c>
      <c r="F20" s="30" t="s">
        <v>244</v>
      </c>
      <c r="G20" s="203" t="s">
        <v>88</v>
      </c>
      <c r="H20" s="204"/>
      <c r="I20" s="204"/>
      <c r="J20" s="204"/>
      <c r="K20" s="204"/>
      <c r="L20" s="204"/>
      <c r="M20" s="408"/>
      <c r="N20" s="408"/>
      <c r="O20" s="204"/>
      <c r="P20" s="204"/>
      <c r="Q20" s="204"/>
      <c r="R20" s="205">
        <v>22</v>
      </c>
    </row>
    <row r="21" spans="1:18" ht="24" customHeight="1" thickTop="1">
      <c r="A21" s="26"/>
      <c r="B21" s="26"/>
      <c r="C21" s="206"/>
      <c r="D21" s="206"/>
      <c r="E21" s="206"/>
      <c r="F21" s="206"/>
      <c r="G21" s="207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</row>
    <row r="22" spans="1:18" ht="22.5" customHeight="1">
      <c r="A22" s="26"/>
      <c r="B22" s="407"/>
      <c r="C22" s="40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1:18">
      <c r="A23" s="26"/>
      <c r="B23" s="26"/>
      <c r="C23" s="26"/>
      <c r="D23" s="26"/>
      <c r="E23" s="409" t="s">
        <v>58</v>
      </c>
      <c r="F23" s="27" t="s">
        <v>54</v>
      </c>
      <c r="G23" s="410" t="s">
        <v>245</v>
      </c>
      <c r="H23" s="410"/>
      <c r="I23" s="411" t="s">
        <v>194</v>
      </c>
      <c r="J23" s="27" t="s">
        <v>54</v>
      </c>
      <c r="K23" s="410" t="s">
        <v>239</v>
      </c>
      <c r="L23" s="410"/>
      <c r="M23" s="410"/>
      <c r="N23" s="26"/>
      <c r="O23" s="26"/>
      <c r="P23" s="26"/>
      <c r="Q23" s="26"/>
      <c r="R23" s="26"/>
    </row>
    <row r="24" spans="1:18" ht="36" customHeight="1">
      <c r="A24" s="26"/>
      <c r="B24" s="26"/>
      <c r="C24" s="26"/>
      <c r="D24" s="26"/>
      <c r="E24" s="409"/>
      <c r="F24" s="27" t="s">
        <v>55</v>
      </c>
      <c r="G24" s="410"/>
      <c r="H24" s="410"/>
      <c r="I24" s="412"/>
      <c r="J24" s="27" t="s">
        <v>55</v>
      </c>
      <c r="K24" s="410"/>
      <c r="L24" s="410"/>
      <c r="M24" s="410"/>
      <c r="N24" s="26"/>
      <c r="O24" s="26"/>
      <c r="P24" s="26"/>
      <c r="Q24" s="26"/>
      <c r="R24" s="26"/>
    </row>
    <row r="25" spans="1:18" ht="25.5" customHeight="1">
      <c r="A25" s="26"/>
      <c r="B25" s="26"/>
      <c r="C25" s="26"/>
      <c r="D25" s="26"/>
      <c r="E25" s="409"/>
      <c r="F25" s="27" t="s">
        <v>56</v>
      </c>
      <c r="G25" s="410"/>
      <c r="H25" s="410"/>
      <c r="I25" s="413"/>
      <c r="J25" s="27" t="s">
        <v>56</v>
      </c>
      <c r="K25" s="410"/>
      <c r="L25" s="410"/>
      <c r="M25" s="410"/>
      <c r="N25" s="26"/>
      <c r="O25" s="26"/>
      <c r="P25" s="26"/>
      <c r="Q25" s="26"/>
      <c r="R25" s="26"/>
    </row>
    <row r="26" spans="1:18">
      <c r="A26" s="26"/>
      <c r="B26" s="26"/>
      <c r="C26" s="407"/>
      <c r="D26" s="40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</sheetData>
  <mergeCells count="28">
    <mergeCell ref="C26:D26"/>
    <mergeCell ref="M18:N18"/>
    <mergeCell ref="M19:N19"/>
    <mergeCell ref="M20:N20"/>
    <mergeCell ref="B22:C22"/>
    <mergeCell ref="E23:E25"/>
    <mergeCell ref="G23:H23"/>
    <mergeCell ref="I23:I25"/>
    <mergeCell ref="K23:M23"/>
    <mergeCell ref="G24:H24"/>
    <mergeCell ref="K24:M24"/>
    <mergeCell ref="G25:H25"/>
    <mergeCell ref="K25:M25"/>
    <mergeCell ref="M13:N13"/>
    <mergeCell ref="M14:N14"/>
    <mergeCell ref="M15:N15"/>
    <mergeCell ref="M16:N16"/>
    <mergeCell ref="M17:N17"/>
    <mergeCell ref="M10:N10"/>
    <mergeCell ref="M11:N11"/>
    <mergeCell ref="M12:N12"/>
    <mergeCell ref="C4:R4"/>
    <mergeCell ref="C5:R5"/>
    <mergeCell ref="A6:B6"/>
    <mergeCell ref="M6:N6"/>
    <mergeCell ref="M7:N7"/>
    <mergeCell ref="M8:N8"/>
    <mergeCell ref="M9:N9"/>
  </mergeCells>
  <pageMargins left="0" right="0" top="0" bottom="0" header="0" footer="0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N59"/>
  <sheetViews>
    <sheetView topLeftCell="B38" workbookViewId="0">
      <selection activeCell="B3" sqref="B3:N60"/>
    </sheetView>
  </sheetViews>
  <sheetFormatPr defaultColWidth="9.140625" defaultRowHeight="15"/>
  <cols>
    <col min="1" max="1" width="3.28515625" style="36" customWidth="1"/>
    <col min="2" max="2" width="15" style="36" customWidth="1"/>
    <col min="3" max="3" width="51.7109375" style="36" customWidth="1"/>
    <col min="4" max="4" width="16.28515625" style="36" customWidth="1"/>
    <col min="5" max="5" width="11.140625" style="36" customWidth="1"/>
    <col min="6" max="6" width="16.28515625" style="36" customWidth="1"/>
    <col min="7" max="7" width="11.140625" style="36" customWidth="1"/>
    <col min="8" max="8" width="16.28515625" style="36" customWidth="1"/>
    <col min="9" max="9" width="11.140625" style="36" customWidth="1"/>
    <col min="10" max="10" width="15.85546875" style="36" customWidth="1"/>
    <col min="11" max="11" width="16.28515625" style="36" customWidth="1"/>
    <col min="12" max="12" width="11.140625" style="36" customWidth="1"/>
    <col min="13" max="13" width="15" style="36" customWidth="1"/>
    <col min="14" max="14" width="11.7109375" style="36" customWidth="1"/>
    <col min="15" max="16384" width="9.140625" style="36"/>
  </cols>
  <sheetData>
    <row r="1" spans="1:14">
      <c r="A1" s="37"/>
      <c r="B1" s="43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7"/>
      <c r="B2" s="43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>
      <c r="A3" s="37"/>
      <c r="B3" s="414" t="s">
        <v>131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</row>
    <row r="4" spans="1:14">
      <c r="A4" s="37"/>
      <c r="B4" s="415" t="s">
        <v>247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</row>
    <row r="5" spans="1:14" ht="15.75" thickBot="1">
      <c r="A5" s="37"/>
      <c r="B5" s="416" t="s">
        <v>0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1:14" ht="16.5" thickTop="1" thickBot="1">
      <c r="A6" s="43"/>
      <c r="B6" s="417" t="s">
        <v>130</v>
      </c>
      <c r="C6" s="418" t="s">
        <v>262</v>
      </c>
      <c r="D6" s="418"/>
      <c r="E6" s="418"/>
      <c r="F6" s="419" t="s">
        <v>2</v>
      </c>
      <c r="G6" s="419"/>
      <c r="H6" s="420">
        <v>1026088</v>
      </c>
      <c r="I6" s="420"/>
      <c r="J6" s="420"/>
      <c r="K6" s="420"/>
      <c r="L6" s="420"/>
      <c r="M6" s="420"/>
      <c r="N6" s="420"/>
    </row>
    <row r="7" spans="1:14" ht="15.75" thickTop="1">
      <c r="A7" s="37"/>
      <c r="B7" s="417"/>
      <c r="C7" s="418"/>
      <c r="D7" s="418"/>
      <c r="E7" s="418"/>
      <c r="F7" s="419"/>
      <c r="G7" s="419"/>
      <c r="H7" s="420"/>
      <c r="I7" s="420"/>
      <c r="J7" s="420"/>
      <c r="K7" s="420"/>
      <c r="L7" s="420"/>
      <c r="M7" s="420"/>
      <c r="N7" s="420"/>
    </row>
    <row r="8" spans="1:14">
      <c r="A8" s="37"/>
      <c r="B8" s="167" t="s">
        <v>263</v>
      </c>
      <c r="C8" s="421" t="s">
        <v>258</v>
      </c>
      <c r="D8" s="421"/>
      <c r="E8" s="421"/>
      <c r="F8" s="422" t="s">
        <v>129</v>
      </c>
      <c r="G8" s="422"/>
      <c r="H8" s="423" t="s">
        <v>205</v>
      </c>
      <c r="I8" s="423"/>
      <c r="J8" s="423"/>
      <c r="K8" s="423"/>
      <c r="L8" s="423"/>
      <c r="M8" s="423"/>
      <c r="N8" s="423"/>
    </row>
    <row r="9" spans="1:14" ht="15.75" thickBot="1">
      <c r="A9" s="37"/>
      <c r="B9" s="424" t="s">
        <v>3</v>
      </c>
      <c r="C9" s="424"/>
      <c r="D9" s="425" t="s">
        <v>128</v>
      </c>
      <c r="E9" s="425"/>
      <c r="F9" s="425"/>
      <c r="G9" s="425"/>
      <c r="H9" s="425"/>
      <c r="I9" s="425"/>
      <c r="J9" s="425"/>
      <c r="K9" s="425"/>
      <c r="L9" s="425"/>
      <c r="M9" s="425"/>
      <c r="N9" s="425"/>
    </row>
    <row r="10" spans="1:14" ht="16.5" thickTop="1" thickBot="1">
      <c r="A10" s="37"/>
      <c r="B10" s="424"/>
      <c r="C10" s="424"/>
      <c r="D10" s="168" t="s">
        <v>127</v>
      </c>
      <c r="E10" s="169">
        <v>2024</v>
      </c>
      <c r="F10" s="426" t="s">
        <v>5</v>
      </c>
      <c r="G10" s="426"/>
      <c r="H10" s="426" t="s">
        <v>5</v>
      </c>
      <c r="I10" s="426"/>
      <c r="J10" s="170" t="s">
        <v>5</v>
      </c>
      <c r="K10" s="426" t="s">
        <v>5</v>
      </c>
      <c r="L10" s="426"/>
      <c r="M10" s="427" t="s">
        <v>126</v>
      </c>
      <c r="N10" s="428" t="s">
        <v>7</v>
      </c>
    </row>
    <row r="11" spans="1:14" ht="46.5" thickTop="1" thickBot="1">
      <c r="A11" s="37"/>
      <c r="B11" s="424"/>
      <c r="C11" s="424"/>
      <c r="D11" s="171" t="s">
        <v>125</v>
      </c>
      <c r="E11" s="172" t="s">
        <v>9</v>
      </c>
      <c r="F11" s="173" t="s">
        <v>242</v>
      </c>
      <c r="G11" s="174" t="s">
        <v>9</v>
      </c>
      <c r="H11" s="173" t="s">
        <v>243</v>
      </c>
      <c r="I11" s="174" t="s">
        <v>9</v>
      </c>
      <c r="J11" s="175" t="s">
        <v>124</v>
      </c>
      <c r="K11" s="173" t="s">
        <v>11</v>
      </c>
      <c r="L11" s="174" t="s">
        <v>9</v>
      </c>
      <c r="M11" s="427"/>
      <c r="N11" s="428"/>
    </row>
    <row r="12" spans="1:14" ht="16.5" thickTop="1" thickBot="1">
      <c r="A12" s="37"/>
      <c r="B12" s="424"/>
      <c r="C12" s="424"/>
      <c r="D12" s="176" t="s">
        <v>12</v>
      </c>
      <c r="E12" s="176" t="s">
        <v>13</v>
      </c>
      <c r="F12" s="176" t="s">
        <v>14</v>
      </c>
      <c r="G12" s="176" t="s">
        <v>15</v>
      </c>
      <c r="H12" s="176" t="s">
        <v>16</v>
      </c>
      <c r="I12" s="176" t="s">
        <v>17</v>
      </c>
      <c r="J12" s="176" t="s">
        <v>18</v>
      </c>
      <c r="K12" s="176" t="s">
        <v>19</v>
      </c>
      <c r="L12" s="176" t="s">
        <v>20</v>
      </c>
      <c r="M12" s="176" t="s">
        <v>21</v>
      </c>
      <c r="N12" s="177" t="s">
        <v>22</v>
      </c>
    </row>
    <row r="13" spans="1:14" ht="15.75" thickTop="1">
      <c r="A13" s="37"/>
      <c r="B13" s="429" t="s">
        <v>27</v>
      </c>
      <c r="C13" s="429"/>
      <c r="D13" s="45"/>
      <c r="E13" s="46"/>
      <c r="F13" s="45"/>
      <c r="G13" s="46"/>
      <c r="H13" s="45"/>
      <c r="I13" s="46"/>
      <c r="J13" s="53"/>
      <c r="K13" s="45"/>
      <c r="L13" s="46"/>
      <c r="M13" s="45"/>
      <c r="N13" s="44"/>
    </row>
    <row r="14" spans="1:14">
      <c r="A14" s="37"/>
      <c r="B14" s="52" t="s">
        <v>24</v>
      </c>
      <c r="C14" s="178" t="s">
        <v>25</v>
      </c>
      <c r="D14" s="45"/>
      <c r="E14" s="46"/>
      <c r="F14" s="45"/>
      <c r="G14" s="46"/>
      <c r="H14" s="45"/>
      <c r="I14" s="46"/>
      <c r="J14" s="47"/>
      <c r="K14" s="45"/>
      <c r="L14" s="46"/>
      <c r="M14" s="45"/>
      <c r="N14" s="44"/>
    </row>
    <row r="15" spans="1:14">
      <c r="A15" s="37"/>
      <c r="B15" s="179" t="s">
        <v>29</v>
      </c>
      <c r="C15" s="180" t="s">
        <v>30</v>
      </c>
      <c r="D15" s="181">
        <v>27184836</v>
      </c>
      <c r="E15" s="182">
        <v>33.53</v>
      </c>
      <c r="F15" s="182">
        <v>33400000</v>
      </c>
      <c r="G15" s="182">
        <f>F15/F22*100</f>
        <v>41.021861950380739</v>
      </c>
      <c r="H15" s="182">
        <f>+'Aneksi nr.1.2'!J8</f>
        <v>33400000</v>
      </c>
      <c r="I15" s="182">
        <v>36</v>
      </c>
      <c r="J15" s="182">
        <f>+H15-F15</f>
        <v>0</v>
      </c>
      <c r="K15" s="181">
        <f>+'Aneksi nr.1.2'!J9</f>
        <v>9017106</v>
      </c>
      <c r="L15" s="182">
        <f>K15/K22*100</f>
        <v>39.732144076745897</v>
      </c>
      <c r="M15" s="182">
        <f>+H15-K15</f>
        <v>24382894</v>
      </c>
      <c r="N15" s="182">
        <f>+'Aneksi nr.1'!O19</f>
        <v>26.99732335329341</v>
      </c>
    </row>
    <row r="16" spans="1:14">
      <c r="A16" s="37"/>
      <c r="B16" s="179" t="s">
        <v>31</v>
      </c>
      <c r="C16" s="180" t="s">
        <v>32</v>
      </c>
      <c r="D16" s="181">
        <v>4423635</v>
      </c>
      <c r="E16" s="182">
        <v>5.46</v>
      </c>
      <c r="F16" s="182">
        <v>5600000</v>
      </c>
      <c r="G16" s="182">
        <f>F16/F22*100</f>
        <v>6.8779169737165313</v>
      </c>
      <c r="H16" s="182">
        <f>+'Aneksi nr.1.2'!K8</f>
        <v>5600000</v>
      </c>
      <c r="I16" s="182">
        <v>6</v>
      </c>
      <c r="J16" s="182">
        <f t="shared" ref="J16:J21" si="0">+H16-F16</f>
        <v>0</v>
      </c>
      <c r="K16" s="181">
        <f>+'Aneksi nr.1.2'!K9</f>
        <v>1485341</v>
      </c>
      <c r="L16" s="182">
        <f>K16/K22*100</f>
        <v>6.5448695640372669</v>
      </c>
      <c r="M16" s="182">
        <f t="shared" ref="M16:M21" si="1">+H16-K16</f>
        <v>4114659</v>
      </c>
      <c r="N16" s="182">
        <f>+'Aneksi nr.1'!O20</f>
        <v>26.523946428571428</v>
      </c>
    </row>
    <row r="17" spans="1:14">
      <c r="A17" s="37"/>
      <c r="B17" s="179" t="s">
        <v>33</v>
      </c>
      <c r="C17" s="180" t="s">
        <v>34</v>
      </c>
      <c r="D17" s="181">
        <v>42335929</v>
      </c>
      <c r="E17" s="182">
        <v>52.21</v>
      </c>
      <c r="F17" s="182">
        <v>42420000</v>
      </c>
      <c r="G17" s="182">
        <f>F17/F22*100</f>
        <v>52.100221075902731</v>
      </c>
      <c r="H17" s="182">
        <f>+'Aneksi nr.1.2'!L8</f>
        <v>33120000</v>
      </c>
      <c r="I17" s="182">
        <v>57</v>
      </c>
      <c r="J17" s="182">
        <f t="shared" si="0"/>
        <v>-9300000</v>
      </c>
      <c r="K17" s="181">
        <f>+'Aneksi nr.1.2'!L9</f>
        <v>8022291</v>
      </c>
      <c r="L17" s="182">
        <f>K17/K22*100</f>
        <v>35.348683029519883</v>
      </c>
      <c r="M17" s="182">
        <f t="shared" si="1"/>
        <v>25097709</v>
      </c>
      <c r="N17" s="182">
        <f>+'Aneksi nr.1'!O21</f>
        <v>24.221893115942027</v>
      </c>
    </row>
    <row r="18" spans="1:14">
      <c r="A18" s="37"/>
      <c r="B18" s="179" t="s">
        <v>35</v>
      </c>
      <c r="C18" s="180" t="s">
        <v>36</v>
      </c>
      <c r="D18" s="181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f t="shared" si="0"/>
        <v>0</v>
      </c>
      <c r="K18" s="181">
        <v>0</v>
      </c>
      <c r="L18" s="182">
        <f>K18/K22*100</f>
        <v>0</v>
      </c>
      <c r="M18" s="182">
        <f t="shared" si="1"/>
        <v>0</v>
      </c>
      <c r="N18" s="182">
        <f>+'Aneksi nr.1'!O22</f>
        <v>0</v>
      </c>
    </row>
    <row r="19" spans="1:14">
      <c r="A19" s="37"/>
      <c r="B19" s="179" t="s">
        <v>37</v>
      </c>
      <c r="C19" s="180" t="s">
        <v>38</v>
      </c>
      <c r="D19" s="181">
        <v>0</v>
      </c>
      <c r="E19" s="182">
        <v>0</v>
      </c>
      <c r="F19" s="182">
        <v>0</v>
      </c>
      <c r="G19" s="182">
        <v>0</v>
      </c>
      <c r="H19" s="182">
        <v>11300000</v>
      </c>
      <c r="I19" s="182">
        <f>H19/H22*100</f>
        <v>13.537798011261531</v>
      </c>
      <c r="J19" s="182">
        <f t="shared" si="0"/>
        <v>11300000</v>
      </c>
      <c r="K19" s="181">
        <v>4140000</v>
      </c>
      <c r="L19" s="182">
        <f>K19/K22*100</f>
        <v>18.242114097109209</v>
      </c>
      <c r="M19" s="182">
        <f t="shared" si="1"/>
        <v>7160000</v>
      </c>
      <c r="N19" s="182">
        <f>+'Aneksi nr.1'!O23</f>
        <v>36.637168141592916</v>
      </c>
    </row>
    <row r="20" spans="1:14">
      <c r="A20" s="37"/>
      <c r="B20" s="179" t="s">
        <v>39</v>
      </c>
      <c r="C20" s="180" t="s">
        <v>40</v>
      </c>
      <c r="D20" s="181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f t="shared" si="0"/>
        <v>0</v>
      </c>
      <c r="K20" s="181">
        <v>0</v>
      </c>
      <c r="L20" s="182">
        <f>K20/K22*100</f>
        <v>0</v>
      </c>
      <c r="M20" s="182">
        <f t="shared" si="1"/>
        <v>0</v>
      </c>
      <c r="N20" s="182">
        <f>+'Aneksi nr.1'!O24</f>
        <v>0</v>
      </c>
    </row>
    <row r="21" spans="1:14">
      <c r="A21" s="37"/>
      <c r="B21" s="179" t="s">
        <v>41</v>
      </c>
      <c r="C21" s="180" t="s">
        <v>42</v>
      </c>
      <c r="D21" s="181">
        <v>105000</v>
      </c>
      <c r="E21" s="182">
        <f>D21/D22*100</f>
        <v>0.14179723265819846</v>
      </c>
      <c r="F21" s="182">
        <v>0</v>
      </c>
      <c r="G21" s="182">
        <f>F21/F22*100</f>
        <v>0</v>
      </c>
      <c r="H21" s="182">
        <v>50000</v>
      </c>
      <c r="I21" s="182">
        <f>H21/H22*100</f>
        <v>5.9901761111776683E-2</v>
      </c>
      <c r="J21" s="182">
        <f t="shared" si="0"/>
        <v>50000</v>
      </c>
      <c r="K21" s="181">
        <v>30000</v>
      </c>
      <c r="L21" s="182">
        <f>K21/K22*100</f>
        <v>0.13218923258774787</v>
      </c>
      <c r="M21" s="182">
        <f t="shared" si="1"/>
        <v>20000</v>
      </c>
      <c r="N21" s="182">
        <f>+'Aneksi nr.1'!O25</f>
        <v>60</v>
      </c>
    </row>
    <row r="22" spans="1:14">
      <c r="A22" s="37"/>
      <c r="B22" s="184"/>
      <c r="C22" s="185" t="s">
        <v>123</v>
      </c>
      <c r="D22" s="186">
        <f>SUM(D15:D21)</f>
        <v>74049400</v>
      </c>
      <c r="E22" s="187">
        <f>E15+E16+E17</f>
        <v>91.2</v>
      </c>
      <c r="F22" s="186">
        <f>SUM(F15:F21)</f>
        <v>81420000</v>
      </c>
      <c r="G22" s="182">
        <f>F22/F22*100</f>
        <v>100</v>
      </c>
      <c r="H22" s="186">
        <f>SUM(H15:H21)</f>
        <v>83470000</v>
      </c>
      <c r="I22" s="187">
        <v>100</v>
      </c>
      <c r="J22" s="186">
        <f>SUM(J15:J21)</f>
        <v>2050000</v>
      </c>
      <c r="K22" s="186">
        <f>SUM(K15:K21)</f>
        <v>22694738</v>
      </c>
      <c r="L22" s="187">
        <v>100</v>
      </c>
      <c r="M22" s="186">
        <f>SUM(M15:M21)</f>
        <v>60775262</v>
      </c>
      <c r="N22" s="326">
        <f>+K22/H22*100</f>
        <v>27.189095483407211</v>
      </c>
    </row>
    <row r="23" spans="1:14">
      <c r="A23" s="37"/>
      <c r="B23" s="179" t="s">
        <v>44</v>
      </c>
      <c r="C23" s="180" t="s">
        <v>45</v>
      </c>
      <c r="D23" s="181">
        <v>0</v>
      </c>
      <c r="E23" s="182">
        <v>0</v>
      </c>
      <c r="F23" s="182">
        <v>0</v>
      </c>
      <c r="G23" s="182">
        <v>0</v>
      </c>
      <c r="H23" s="182">
        <v>0</v>
      </c>
      <c r="I23" s="182">
        <v>0</v>
      </c>
      <c r="J23" s="182">
        <v>0</v>
      </c>
      <c r="K23" s="181">
        <v>0</v>
      </c>
      <c r="L23" s="182">
        <v>0</v>
      </c>
      <c r="M23" s="182">
        <f t="shared" ref="M23:M24" si="2">+H23-K23</f>
        <v>0</v>
      </c>
      <c r="N23" s="183">
        <v>0</v>
      </c>
    </row>
    <row r="24" spans="1:14">
      <c r="A24" s="37"/>
      <c r="B24" s="179" t="s">
        <v>46</v>
      </c>
      <c r="C24" s="180" t="s">
        <v>47</v>
      </c>
      <c r="D24" s="181">
        <v>0</v>
      </c>
      <c r="E24" s="182">
        <v>0</v>
      </c>
      <c r="F24" s="182">
        <v>0</v>
      </c>
      <c r="G24" s="182">
        <v>0</v>
      </c>
      <c r="H24" s="182">
        <v>7910000</v>
      </c>
      <c r="I24" s="182">
        <v>0</v>
      </c>
      <c r="J24" s="182">
        <f>H24-F24</f>
        <v>7910000</v>
      </c>
      <c r="K24" s="181">
        <v>0</v>
      </c>
      <c r="L24" s="182">
        <v>0</v>
      </c>
      <c r="M24" s="182">
        <f t="shared" si="2"/>
        <v>7910000</v>
      </c>
      <c r="N24" s="183">
        <v>0</v>
      </c>
    </row>
    <row r="25" spans="1:14">
      <c r="A25" s="37"/>
      <c r="B25" s="184"/>
      <c r="C25" s="185" t="s">
        <v>113</v>
      </c>
      <c r="D25" s="186">
        <f>SUM(D23:D24)</f>
        <v>0</v>
      </c>
      <c r="E25" s="187">
        <v>0</v>
      </c>
      <c r="F25" s="186">
        <f>SUM(F23:F24)</f>
        <v>0</v>
      </c>
      <c r="G25" s="182">
        <v>0</v>
      </c>
      <c r="H25" s="186">
        <f>SUM(H23:H24)</f>
        <v>7910000</v>
      </c>
      <c r="I25" s="187">
        <f>H25/H30*100</f>
        <v>8.6561610855767128</v>
      </c>
      <c r="J25" s="186">
        <f>SUM(J23:J24)</f>
        <v>7910000</v>
      </c>
      <c r="K25" s="186">
        <f>SUM(K23:K24)</f>
        <v>0</v>
      </c>
      <c r="L25" s="187">
        <v>0</v>
      </c>
      <c r="M25" s="186">
        <f>SUM(M23:M24)</f>
        <v>7910000</v>
      </c>
      <c r="N25" s="188">
        <v>0</v>
      </c>
    </row>
    <row r="26" spans="1:14">
      <c r="A26" s="37"/>
      <c r="B26" s="179" t="s">
        <v>44</v>
      </c>
      <c r="C26" s="180" t="s">
        <v>45</v>
      </c>
      <c r="D26" s="181">
        <v>0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f t="shared" ref="J26" si="3">+H26-F26</f>
        <v>0</v>
      </c>
      <c r="K26" s="181">
        <v>0</v>
      </c>
      <c r="L26" s="182">
        <v>0</v>
      </c>
      <c r="M26" s="182">
        <v>0</v>
      </c>
      <c r="N26" s="183">
        <v>0</v>
      </c>
    </row>
    <row r="27" spans="1:14">
      <c r="A27" s="37"/>
      <c r="B27" s="179" t="s">
        <v>46</v>
      </c>
      <c r="C27" s="180" t="s">
        <v>47</v>
      </c>
      <c r="D27" s="181">
        <v>0</v>
      </c>
      <c r="E27" s="182">
        <v>0</v>
      </c>
      <c r="F27" s="182">
        <v>0</v>
      </c>
      <c r="G27" s="182">
        <v>0</v>
      </c>
      <c r="H27" s="182">
        <v>0</v>
      </c>
      <c r="I27" s="182">
        <v>0</v>
      </c>
      <c r="J27" s="182">
        <v>0</v>
      </c>
      <c r="K27" s="181">
        <v>0</v>
      </c>
      <c r="L27" s="182">
        <v>0</v>
      </c>
      <c r="M27" s="182">
        <v>0</v>
      </c>
      <c r="N27" s="183">
        <v>0</v>
      </c>
    </row>
    <row r="28" spans="1:14">
      <c r="A28" s="37"/>
      <c r="B28" s="184"/>
      <c r="C28" s="185" t="s">
        <v>112</v>
      </c>
      <c r="D28" s="186">
        <f>SUM(D26:D27)</f>
        <v>0</v>
      </c>
      <c r="E28" s="187">
        <v>0</v>
      </c>
      <c r="F28" s="186">
        <f>SUM(F26:F27)</f>
        <v>0</v>
      </c>
      <c r="G28" s="182">
        <v>0</v>
      </c>
      <c r="H28" s="186">
        <f>SUM(H26:H27)</f>
        <v>0</v>
      </c>
      <c r="I28" s="187">
        <v>0</v>
      </c>
      <c r="J28" s="186">
        <f>SUM(J26:J27)</f>
        <v>0</v>
      </c>
      <c r="K28" s="186">
        <f>SUM(K26:K27)</f>
        <v>0</v>
      </c>
      <c r="L28" s="187">
        <v>0</v>
      </c>
      <c r="M28" s="186">
        <f>SUM(M26:M27)</f>
        <v>0</v>
      </c>
      <c r="N28" s="188">
        <v>0</v>
      </c>
    </row>
    <row r="29" spans="1:14">
      <c r="A29" s="37"/>
      <c r="B29" s="184"/>
      <c r="C29" s="185" t="s">
        <v>122</v>
      </c>
      <c r="D29" s="186">
        <f>+D28</f>
        <v>0</v>
      </c>
      <c r="E29" s="187">
        <v>0</v>
      </c>
      <c r="F29" s="186">
        <f>+F28</f>
        <v>0</v>
      </c>
      <c r="G29" s="182">
        <v>0</v>
      </c>
      <c r="H29" s="186">
        <f>+H28+H25</f>
        <v>7910000</v>
      </c>
      <c r="I29" s="187">
        <v>0</v>
      </c>
      <c r="J29" s="186">
        <f>+J28+J25</f>
        <v>7910000</v>
      </c>
      <c r="K29" s="186">
        <f>+K28</f>
        <v>0</v>
      </c>
      <c r="L29" s="187">
        <v>0</v>
      </c>
      <c r="M29" s="187">
        <f>+M28</f>
        <v>0</v>
      </c>
      <c r="N29" s="188">
        <v>0</v>
      </c>
    </row>
    <row r="30" spans="1:14">
      <c r="A30" s="37"/>
      <c r="B30" s="184"/>
      <c r="C30" s="185" t="s">
        <v>121</v>
      </c>
      <c r="D30" s="186">
        <f>+D22+D29+D25</f>
        <v>74049400</v>
      </c>
      <c r="E30" s="187">
        <v>91</v>
      </c>
      <c r="F30" s="186">
        <f>+F22+F29</f>
        <v>81420000</v>
      </c>
      <c r="G30" s="182">
        <v>100</v>
      </c>
      <c r="H30" s="186">
        <f>+H22+H29</f>
        <v>91380000</v>
      </c>
      <c r="I30" s="187">
        <v>100</v>
      </c>
      <c r="J30" s="186">
        <f>+J22+J29</f>
        <v>9960000</v>
      </c>
      <c r="K30" s="186">
        <f>+K22+K29+K25</f>
        <v>22694738</v>
      </c>
      <c r="L30" s="187">
        <v>100</v>
      </c>
      <c r="M30" s="186">
        <f>+M22+M29+M25</f>
        <v>68685262</v>
      </c>
      <c r="N30" s="326">
        <f>+K30/H30*100</f>
        <v>24.83556358065222</v>
      </c>
    </row>
    <row r="31" spans="1:14">
      <c r="A31" s="37"/>
      <c r="B31" s="184"/>
      <c r="C31" s="185" t="s">
        <v>120</v>
      </c>
      <c r="D31" s="186">
        <v>491530</v>
      </c>
      <c r="E31" s="187">
        <v>0</v>
      </c>
      <c r="F31" s="187">
        <v>0</v>
      </c>
      <c r="G31" s="182">
        <v>0</v>
      </c>
      <c r="H31" s="187">
        <v>0</v>
      </c>
      <c r="I31" s="187">
        <v>0</v>
      </c>
      <c r="J31" s="187">
        <v>0</v>
      </c>
      <c r="K31" s="186">
        <v>0</v>
      </c>
      <c r="L31" s="187">
        <v>0</v>
      </c>
      <c r="M31" s="187">
        <v>0</v>
      </c>
      <c r="N31" s="188">
        <v>0</v>
      </c>
    </row>
    <row r="32" spans="1:14">
      <c r="A32" s="37"/>
      <c r="B32" s="184"/>
      <c r="C32" s="185" t="s">
        <v>119</v>
      </c>
      <c r="D32" s="186">
        <v>0</v>
      </c>
      <c r="E32" s="187">
        <v>0</v>
      </c>
      <c r="F32" s="187">
        <v>0</v>
      </c>
      <c r="G32" s="182">
        <v>0</v>
      </c>
      <c r="H32" s="187">
        <v>0</v>
      </c>
      <c r="I32" s="187">
        <v>0</v>
      </c>
      <c r="J32" s="187">
        <v>0</v>
      </c>
      <c r="K32" s="186">
        <v>0</v>
      </c>
      <c r="L32" s="187">
        <v>0</v>
      </c>
      <c r="M32" s="187">
        <v>0</v>
      </c>
      <c r="N32" s="188">
        <v>0</v>
      </c>
    </row>
    <row r="33" spans="1:14" ht="15.75" thickBot="1">
      <c r="A33" s="37"/>
      <c r="B33" s="184"/>
      <c r="C33" s="185" t="s">
        <v>106</v>
      </c>
      <c r="D33" s="186">
        <f>+D30+D31+D32</f>
        <v>74540930</v>
      </c>
      <c r="E33" s="187">
        <v>91</v>
      </c>
      <c r="F33" s="187">
        <f>F30+F31+F32</f>
        <v>81420000</v>
      </c>
      <c r="G33" s="182">
        <v>100</v>
      </c>
      <c r="H33" s="187">
        <f>H30+H31+H32</f>
        <v>91380000</v>
      </c>
      <c r="I33" s="187">
        <v>100</v>
      </c>
      <c r="J33" s="187">
        <f>J30</f>
        <v>9960000</v>
      </c>
      <c r="K33" s="186">
        <f>+K30</f>
        <v>22694738</v>
      </c>
      <c r="L33" s="187">
        <v>100</v>
      </c>
      <c r="M33" s="187">
        <f>M30</f>
        <v>68685262</v>
      </c>
      <c r="N33" s="188">
        <v>66</v>
      </c>
    </row>
    <row r="34" spans="1:14" ht="15.75" thickTop="1">
      <c r="A34" s="37"/>
      <c r="B34" s="430" t="s">
        <v>118</v>
      </c>
      <c r="C34" s="430"/>
      <c r="D34" s="49"/>
      <c r="E34" s="328"/>
      <c r="F34" s="49"/>
      <c r="G34" s="50"/>
      <c r="H34" s="49"/>
      <c r="I34" s="50"/>
      <c r="J34" s="51"/>
      <c r="K34" s="49"/>
      <c r="L34" s="50"/>
      <c r="M34" s="49"/>
      <c r="N34" s="48"/>
    </row>
    <row r="35" spans="1:14">
      <c r="A35" s="37"/>
      <c r="B35" s="52" t="s">
        <v>28</v>
      </c>
      <c r="C35" s="178" t="s">
        <v>25</v>
      </c>
      <c r="D35" s="45"/>
      <c r="E35" s="46"/>
      <c r="F35" s="45"/>
      <c r="G35" s="46"/>
      <c r="H35" s="45"/>
      <c r="I35" s="46"/>
      <c r="J35" s="47"/>
      <c r="K35" s="45"/>
      <c r="L35" s="46"/>
      <c r="M35" s="45"/>
      <c r="N35" s="44"/>
    </row>
    <row r="36" spans="1:14">
      <c r="A36" s="37"/>
      <c r="B36" s="179"/>
      <c r="C36" s="189" t="s">
        <v>117</v>
      </c>
      <c r="D36" s="186">
        <f>+D33</f>
        <v>74540930</v>
      </c>
      <c r="E36" s="187">
        <v>91</v>
      </c>
      <c r="F36" s="187">
        <f>+F22</f>
        <v>81420000</v>
      </c>
      <c r="G36" s="187">
        <v>100</v>
      </c>
      <c r="H36" s="187">
        <f>+H22</f>
        <v>83470000</v>
      </c>
      <c r="I36" s="187">
        <v>100</v>
      </c>
      <c r="J36" s="187">
        <f>+J22</f>
        <v>2050000</v>
      </c>
      <c r="K36" s="186">
        <f>+K22</f>
        <v>22694738</v>
      </c>
      <c r="L36" s="187">
        <v>100</v>
      </c>
      <c r="M36" s="187">
        <f>+M22</f>
        <v>60775262</v>
      </c>
      <c r="N36" s="188">
        <v>100</v>
      </c>
    </row>
    <row r="37" spans="1:14">
      <c r="A37" s="37"/>
      <c r="B37" s="179" t="s">
        <v>108</v>
      </c>
      <c r="C37" s="190" t="s">
        <v>107</v>
      </c>
      <c r="D37" s="181"/>
      <c r="E37" s="182"/>
      <c r="F37" s="182"/>
      <c r="G37" s="182"/>
      <c r="H37" s="182"/>
      <c r="I37" s="182"/>
      <c r="J37" s="182"/>
      <c r="K37" s="181"/>
      <c r="L37" s="182"/>
      <c r="M37" s="182"/>
      <c r="N37" s="183"/>
    </row>
    <row r="38" spans="1:14">
      <c r="A38" s="37"/>
      <c r="B38" s="179"/>
      <c r="C38" s="190" t="s">
        <v>109</v>
      </c>
      <c r="D38" s="181">
        <v>0</v>
      </c>
      <c r="E38" s="182">
        <v>0</v>
      </c>
      <c r="F38" s="182">
        <v>0</v>
      </c>
      <c r="G38" s="182">
        <v>0</v>
      </c>
      <c r="H38" s="182">
        <v>0</v>
      </c>
      <c r="I38" s="182">
        <v>0</v>
      </c>
      <c r="J38" s="182">
        <v>0</v>
      </c>
      <c r="K38" s="181">
        <v>0</v>
      </c>
      <c r="L38" s="182">
        <v>0</v>
      </c>
      <c r="M38" s="182">
        <v>0</v>
      </c>
      <c r="N38" s="183">
        <v>0</v>
      </c>
    </row>
    <row r="39" spans="1:14">
      <c r="A39" s="37"/>
      <c r="B39" s="179"/>
      <c r="C39" s="189" t="s">
        <v>116</v>
      </c>
      <c r="D39" s="186">
        <v>0</v>
      </c>
      <c r="E39" s="187">
        <v>0</v>
      </c>
      <c r="F39" s="187">
        <v>0</v>
      </c>
      <c r="G39" s="187">
        <v>0</v>
      </c>
      <c r="H39" s="187">
        <f>H29</f>
        <v>7910000</v>
      </c>
      <c r="I39" s="187">
        <v>0</v>
      </c>
      <c r="J39" s="187">
        <v>0</v>
      </c>
      <c r="K39" s="186">
        <v>0</v>
      </c>
      <c r="L39" s="187">
        <v>0</v>
      </c>
      <c r="M39" s="187">
        <f>M25</f>
        <v>7910000</v>
      </c>
      <c r="N39" s="188">
        <v>0</v>
      </c>
    </row>
    <row r="40" spans="1:14">
      <c r="A40" s="37"/>
      <c r="B40" s="179" t="s">
        <v>108</v>
      </c>
      <c r="C40" s="190" t="s">
        <v>107</v>
      </c>
      <c r="D40" s="181"/>
      <c r="E40" s="182"/>
      <c r="F40" s="182"/>
      <c r="G40" s="182"/>
      <c r="H40" s="182"/>
      <c r="I40" s="182"/>
      <c r="J40" s="182"/>
      <c r="K40" s="181"/>
      <c r="L40" s="182"/>
      <c r="M40" s="182"/>
      <c r="N40" s="183"/>
    </row>
    <row r="41" spans="1:14">
      <c r="A41" s="37"/>
      <c r="B41" s="179"/>
      <c r="C41" s="190" t="s">
        <v>115</v>
      </c>
      <c r="D41" s="181">
        <v>0</v>
      </c>
      <c r="E41" s="182">
        <v>0</v>
      </c>
      <c r="F41" s="182">
        <v>0</v>
      </c>
      <c r="G41" s="182">
        <v>0</v>
      </c>
      <c r="H41" s="182">
        <v>0</v>
      </c>
      <c r="I41" s="182">
        <v>0</v>
      </c>
      <c r="J41" s="182">
        <v>0</v>
      </c>
      <c r="K41" s="181">
        <v>0</v>
      </c>
      <c r="L41" s="182">
        <v>0</v>
      </c>
      <c r="M41" s="182">
        <v>0</v>
      </c>
      <c r="N41" s="183">
        <v>0</v>
      </c>
    </row>
    <row r="42" spans="1:14">
      <c r="A42" s="37"/>
      <c r="B42" s="179"/>
      <c r="C42" s="190" t="s">
        <v>196</v>
      </c>
      <c r="D42" s="181">
        <v>0</v>
      </c>
      <c r="E42" s="182">
        <v>0</v>
      </c>
      <c r="F42" s="182">
        <v>0</v>
      </c>
      <c r="G42" s="182">
        <v>0</v>
      </c>
      <c r="H42" s="182">
        <v>0</v>
      </c>
      <c r="I42" s="182">
        <v>0</v>
      </c>
      <c r="J42" s="182">
        <v>0</v>
      </c>
      <c r="K42" s="181">
        <v>0</v>
      </c>
      <c r="L42" s="182">
        <v>0</v>
      </c>
      <c r="M42" s="182">
        <v>0</v>
      </c>
      <c r="N42" s="183">
        <v>0</v>
      </c>
    </row>
    <row r="43" spans="1:14">
      <c r="A43" s="37"/>
      <c r="B43" s="179"/>
      <c r="C43" s="190" t="s">
        <v>114</v>
      </c>
      <c r="D43" s="181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f t="shared" ref="J43" si="4">+H43-F43</f>
        <v>0</v>
      </c>
      <c r="K43" s="182">
        <v>0</v>
      </c>
      <c r="L43" s="182">
        <v>0</v>
      </c>
      <c r="M43" s="182">
        <f t="shared" ref="M43" si="5">+H43-K43</f>
        <v>0</v>
      </c>
      <c r="N43" s="183">
        <v>0</v>
      </c>
    </row>
    <row r="44" spans="1:14">
      <c r="A44" s="37"/>
      <c r="B44" s="179"/>
      <c r="C44" s="189" t="s">
        <v>113</v>
      </c>
      <c r="D44" s="186">
        <f>SUM(D41:D43)</f>
        <v>0</v>
      </c>
      <c r="E44" s="187">
        <v>0</v>
      </c>
      <c r="F44" s="187">
        <v>0</v>
      </c>
      <c r="G44" s="187">
        <v>0</v>
      </c>
      <c r="H44" s="187">
        <f>SUM(H40:H43)</f>
        <v>0</v>
      </c>
      <c r="I44" s="187">
        <v>0</v>
      </c>
      <c r="J44" s="187">
        <v>0</v>
      </c>
      <c r="K44" s="187">
        <f>SUM(K40:K43)</f>
        <v>0</v>
      </c>
      <c r="L44" s="187">
        <v>0</v>
      </c>
      <c r="M44" s="187">
        <f>SUM(M40:M43)</f>
        <v>0</v>
      </c>
      <c r="N44" s="188">
        <v>0</v>
      </c>
    </row>
    <row r="45" spans="1:14">
      <c r="A45" s="37"/>
      <c r="B45" s="179" t="s">
        <v>108</v>
      </c>
      <c r="C45" s="190" t="s">
        <v>107</v>
      </c>
      <c r="D45" s="181"/>
      <c r="E45" s="182"/>
      <c r="F45" s="182"/>
      <c r="G45" s="182"/>
      <c r="H45" s="182"/>
      <c r="I45" s="182"/>
      <c r="J45" s="182"/>
      <c r="K45" s="181"/>
      <c r="L45" s="182"/>
      <c r="M45" s="182"/>
      <c r="N45" s="183"/>
    </row>
    <row r="46" spans="1:14">
      <c r="A46" s="37"/>
      <c r="B46" s="179">
        <v>0</v>
      </c>
      <c r="C46" s="190"/>
      <c r="D46" s="181">
        <v>0</v>
      </c>
      <c r="E46" s="182">
        <v>0</v>
      </c>
      <c r="F46" s="182">
        <v>0</v>
      </c>
      <c r="G46" s="182">
        <v>0</v>
      </c>
      <c r="H46" s="182">
        <v>0</v>
      </c>
      <c r="I46" s="182">
        <v>0</v>
      </c>
      <c r="J46" s="182">
        <v>0</v>
      </c>
      <c r="K46" s="181">
        <v>0</v>
      </c>
      <c r="L46" s="182">
        <v>0</v>
      </c>
      <c r="M46" s="182">
        <v>0</v>
      </c>
      <c r="N46" s="183">
        <v>0</v>
      </c>
    </row>
    <row r="47" spans="1:14">
      <c r="A47" s="37"/>
      <c r="B47" s="179"/>
      <c r="C47" s="189" t="s">
        <v>112</v>
      </c>
      <c r="D47" s="186">
        <f>SUM(D46)</f>
        <v>0</v>
      </c>
      <c r="E47" s="187">
        <v>0</v>
      </c>
      <c r="F47" s="187">
        <v>0</v>
      </c>
      <c r="G47" s="187">
        <v>0</v>
      </c>
      <c r="H47" s="187">
        <v>0</v>
      </c>
      <c r="I47" s="187">
        <v>0</v>
      </c>
      <c r="J47" s="187">
        <v>0</v>
      </c>
      <c r="K47" s="186">
        <v>0</v>
      </c>
      <c r="L47" s="187">
        <v>0</v>
      </c>
      <c r="M47" s="187">
        <f t="shared" ref="M47" si="6">+H47-K47</f>
        <v>0</v>
      </c>
      <c r="N47" s="188">
        <v>0</v>
      </c>
    </row>
    <row r="48" spans="1:14">
      <c r="A48" s="37"/>
      <c r="B48" s="179"/>
      <c r="C48" s="189" t="s">
        <v>111</v>
      </c>
      <c r="D48" s="186">
        <v>0</v>
      </c>
      <c r="E48" s="187">
        <v>0</v>
      </c>
      <c r="F48" s="187">
        <v>0</v>
      </c>
      <c r="G48" s="187">
        <v>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0</v>
      </c>
      <c r="N48" s="187">
        <v>0</v>
      </c>
    </row>
    <row r="49" spans="1:14">
      <c r="A49" s="37"/>
      <c r="B49" s="179"/>
      <c r="C49" s="189" t="s">
        <v>110</v>
      </c>
      <c r="D49" s="186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0</v>
      </c>
      <c r="N49" s="187">
        <v>0</v>
      </c>
    </row>
    <row r="50" spans="1:14">
      <c r="A50" s="37"/>
      <c r="B50" s="179" t="s">
        <v>108</v>
      </c>
      <c r="C50" s="190" t="s">
        <v>107</v>
      </c>
      <c r="D50" s="181"/>
      <c r="E50" s="182"/>
      <c r="F50" s="182">
        <v>0</v>
      </c>
      <c r="G50" s="187">
        <v>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0</v>
      </c>
      <c r="N50" s="187">
        <v>0</v>
      </c>
    </row>
    <row r="51" spans="1:14">
      <c r="A51" s="37"/>
      <c r="B51" s="179"/>
      <c r="C51" s="190" t="s">
        <v>109</v>
      </c>
      <c r="D51" s="181">
        <v>0</v>
      </c>
      <c r="E51" s="182">
        <v>0</v>
      </c>
      <c r="F51" s="182">
        <v>0</v>
      </c>
      <c r="G51" s="187">
        <v>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0</v>
      </c>
      <c r="N51" s="187">
        <v>0</v>
      </c>
    </row>
    <row r="52" spans="1:14">
      <c r="A52" s="37"/>
      <c r="B52" s="179" t="s">
        <v>108</v>
      </c>
      <c r="C52" s="190" t="s">
        <v>107</v>
      </c>
      <c r="D52" s="181"/>
      <c r="E52" s="182"/>
      <c r="F52" s="182">
        <v>0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0</v>
      </c>
      <c r="N52" s="187">
        <v>0</v>
      </c>
    </row>
    <row r="53" spans="1:14" ht="15.75" thickBot="1">
      <c r="A53" s="37"/>
      <c r="B53" s="179"/>
      <c r="C53" s="189" t="s">
        <v>106</v>
      </c>
      <c r="D53" s="186">
        <f>+D36+D39+D44+D47+D48+D49</f>
        <v>74540930</v>
      </c>
      <c r="E53" s="187"/>
      <c r="F53" s="186">
        <f>+F36+F39+F44+F47+F48+F49</f>
        <v>81420000</v>
      </c>
      <c r="G53" s="187"/>
      <c r="H53" s="186">
        <f>+H36+H39+H44+H47+H48+H49</f>
        <v>91380000</v>
      </c>
      <c r="I53" s="187"/>
      <c r="J53" s="187">
        <f>+J36+J39+J44+J47+J48+J49</f>
        <v>2050000</v>
      </c>
      <c r="K53" s="187">
        <f>+K36+K39+K44+K47+K48+K49</f>
        <v>22694738</v>
      </c>
      <c r="L53" s="187"/>
      <c r="M53" s="187">
        <f>+M36+M39+M44+M47+M48+M49</f>
        <v>68685262</v>
      </c>
      <c r="N53" s="188">
        <f>+K53/H53*100</f>
        <v>24.83556358065222</v>
      </c>
    </row>
    <row r="54" spans="1:14" ht="15.75" thickTop="1">
      <c r="A54" s="37"/>
      <c r="B54" s="431"/>
      <c r="C54" s="431"/>
      <c r="D54" s="431"/>
      <c r="E54" s="431"/>
      <c r="F54" s="431"/>
      <c r="G54" s="431"/>
      <c r="H54" s="431"/>
      <c r="I54" s="431"/>
      <c r="J54" s="431"/>
      <c r="K54" s="431"/>
      <c r="L54" s="431"/>
      <c r="M54" s="431"/>
      <c r="N54" s="431"/>
    </row>
    <row r="55" spans="1:14">
      <c r="A55" s="37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</row>
    <row r="56" spans="1:14">
      <c r="A56" s="37"/>
      <c r="B56" s="43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22.5" customHeight="1">
      <c r="A57" s="37"/>
      <c r="B57" s="432" t="s">
        <v>105</v>
      </c>
      <c r="C57" s="41" t="s">
        <v>248</v>
      </c>
      <c r="D57" s="435" t="s">
        <v>194</v>
      </c>
      <c r="E57" s="435"/>
      <c r="F57" s="40" t="s">
        <v>54</v>
      </c>
      <c r="G57" s="440" t="s">
        <v>239</v>
      </c>
      <c r="H57" s="441"/>
      <c r="I57" s="442"/>
      <c r="J57" s="38"/>
      <c r="K57" s="38"/>
      <c r="L57" s="38"/>
      <c r="M57" s="38"/>
      <c r="N57" s="37"/>
    </row>
    <row r="58" spans="1:14" ht="34.5" customHeight="1">
      <c r="A58" s="37"/>
      <c r="B58" s="433"/>
      <c r="C58" s="41" t="s">
        <v>55</v>
      </c>
      <c r="D58" s="435"/>
      <c r="E58" s="435"/>
      <c r="F58" s="40" t="s">
        <v>55</v>
      </c>
      <c r="G58" s="436"/>
      <c r="H58" s="437"/>
      <c r="I58" s="42"/>
      <c r="J58" s="38"/>
      <c r="K58" s="38"/>
      <c r="L58" s="38"/>
      <c r="M58" s="38"/>
      <c r="N58" s="37"/>
    </row>
    <row r="59" spans="1:14" ht="23.25" customHeight="1">
      <c r="A59" s="37"/>
      <c r="B59" s="434"/>
      <c r="C59" s="41" t="s">
        <v>56</v>
      </c>
      <c r="D59" s="435"/>
      <c r="E59" s="435"/>
      <c r="F59" s="40" t="s">
        <v>56</v>
      </c>
      <c r="G59" s="438"/>
      <c r="H59" s="439"/>
      <c r="I59" s="39"/>
      <c r="J59" s="38"/>
      <c r="K59" s="38"/>
      <c r="L59" s="38"/>
      <c r="M59" s="38"/>
      <c r="N59" s="37"/>
    </row>
  </sheetData>
  <mergeCells count="25">
    <mergeCell ref="B13:C13"/>
    <mergeCell ref="B34:C34"/>
    <mergeCell ref="B54:N54"/>
    <mergeCell ref="B57:B59"/>
    <mergeCell ref="D57:E59"/>
    <mergeCell ref="G58:H58"/>
    <mergeCell ref="G59:H59"/>
    <mergeCell ref="G57:I5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3:N3"/>
    <mergeCell ref="B4:N4"/>
    <mergeCell ref="B5:N5"/>
    <mergeCell ref="B6:B7"/>
    <mergeCell ref="C6:E7"/>
    <mergeCell ref="F6:G7"/>
    <mergeCell ref="H6:N7"/>
  </mergeCells>
  <pageMargins left="0" right="0" top="0" bottom="0" header="0" footer="0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2:T32"/>
  <sheetViews>
    <sheetView topLeftCell="A9" workbookViewId="0">
      <selection activeCell="A3" sqref="A3:T31"/>
    </sheetView>
  </sheetViews>
  <sheetFormatPr defaultColWidth="9.140625" defaultRowHeight="15"/>
  <cols>
    <col min="1" max="1" width="3.28515625" style="13" customWidth="1"/>
    <col min="2" max="2" width="2" style="13" customWidth="1"/>
    <col min="3" max="3" width="9" style="13" customWidth="1"/>
    <col min="4" max="4" width="1.28515625" style="13" customWidth="1"/>
    <col min="5" max="5" width="7.85546875" style="13" customWidth="1"/>
    <col min="6" max="6" width="32.7109375" style="13" customWidth="1"/>
    <col min="7" max="7" width="8.140625" style="13" customWidth="1"/>
    <col min="8" max="8" width="19.42578125" style="13" customWidth="1"/>
    <col min="9" max="9" width="10.42578125" style="13" customWidth="1"/>
    <col min="10" max="10" width="12.140625" style="13" customWidth="1"/>
    <col min="11" max="11" width="11.140625" style="13" customWidth="1"/>
    <col min="12" max="12" width="12.42578125" style="13" customWidth="1"/>
    <col min="13" max="13" width="10.7109375" style="13" customWidth="1"/>
    <col min="14" max="14" width="11.85546875" style="13" customWidth="1"/>
    <col min="15" max="15" width="12" style="13" customWidth="1"/>
    <col min="16" max="16" width="9.5703125" style="13" customWidth="1"/>
    <col min="17" max="17" width="10.85546875" style="13" customWidth="1"/>
    <col min="18" max="18" width="11.140625" style="13" customWidth="1"/>
    <col min="19" max="19" width="11.42578125" style="13" customWidth="1"/>
    <col min="20" max="20" width="12.85546875" style="13" customWidth="1"/>
    <col min="21" max="16384" width="9.140625" style="13"/>
  </cols>
  <sheetData>
    <row r="2" spans="1:20" ht="20.100000000000001" customHeight="1">
      <c r="A2" s="14"/>
      <c r="B2" s="14"/>
      <c r="C2" s="2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8" customHeight="1">
      <c r="A3" s="14"/>
      <c r="B3" s="14"/>
      <c r="C3" s="387" t="s">
        <v>189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14"/>
    </row>
    <row r="4" spans="1:20" ht="21" customHeight="1" thickBot="1">
      <c r="A4" s="14"/>
      <c r="B4" s="14"/>
      <c r="C4" s="388" t="s">
        <v>247</v>
      </c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</row>
    <row r="5" spans="1:20" ht="15" customHeight="1" thickTop="1" thickBot="1">
      <c r="A5" s="389"/>
      <c r="B5" s="389"/>
      <c r="C5" s="390" t="s">
        <v>193</v>
      </c>
      <c r="D5" s="392" t="s">
        <v>24</v>
      </c>
      <c r="E5" s="392"/>
      <c r="F5" s="392" t="s">
        <v>103</v>
      </c>
      <c r="G5" s="392" t="s">
        <v>87</v>
      </c>
      <c r="H5" s="394" t="s">
        <v>86</v>
      </c>
      <c r="I5" s="392" t="s">
        <v>5</v>
      </c>
      <c r="J5" s="392" t="s">
        <v>85</v>
      </c>
      <c r="K5" s="396" t="s">
        <v>84</v>
      </c>
      <c r="L5" s="396"/>
      <c r="M5" s="396"/>
      <c r="N5" s="396"/>
      <c r="O5" s="396"/>
      <c r="P5" s="396"/>
      <c r="Q5" s="396"/>
      <c r="R5" s="396"/>
      <c r="S5" s="396"/>
      <c r="T5" s="396"/>
    </row>
    <row r="6" spans="1:20" ht="15" customHeight="1" thickTop="1" thickBot="1">
      <c r="A6" s="389"/>
      <c r="B6" s="389"/>
      <c r="C6" s="391"/>
      <c r="D6" s="393"/>
      <c r="E6" s="393"/>
      <c r="F6" s="393"/>
      <c r="G6" s="393"/>
      <c r="H6" s="395"/>
      <c r="I6" s="393"/>
      <c r="J6" s="393"/>
      <c r="K6" s="23" t="s">
        <v>44</v>
      </c>
      <c r="L6" s="23" t="s">
        <v>46</v>
      </c>
      <c r="M6" s="23" t="s">
        <v>29</v>
      </c>
      <c r="N6" s="23" t="s">
        <v>31</v>
      </c>
      <c r="O6" s="23" t="s">
        <v>33</v>
      </c>
      <c r="P6" s="23" t="s">
        <v>35</v>
      </c>
      <c r="Q6" s="23" t="s">
        <v>37</v>
      </c>
      <c r="R6" s="23" t="s">
        <v>39</v>
      </c>
      <c r="S6" s="234" t="s">
        <v>41</v>
      </c>
      <c r="T6" s="80" t="s">
        <v>65</v>
      </c>
    </row>
    <row r="7" spans="1:20" ht="51" customHeight="1" thickTop="1" thickBot="1">
      <c r="A7" s="14"/>
      <c r="B7" s="14"/>
      <c r="C7" s="445"/>
      <c r="D7" s="444"/>
      <c r="E7" s="444"/>
      <c r="F7" s="444"/>
      <c r="G7" s="444"/>
      <c r="H7" s="443"/>
      <c r="I7" s="79" t="s">
        <v>83</v>
      </c>
      <c r="J7" s="444"/>
      <c r="K7" s="78" t="s">
        <v>162</v>
      </c>
      <c r="L7" s="78" t="s">
        <v>161</v>
      </c>
      <c r="M7" s="78" t="s">
        <v>80</v>
      </c>
      <c r="N7" s="78" t="s">
        <v>160</v>
      </c>
      <c r="O7" s="78" t="s">
        <v>159</v>
      </c>
      <c r="P7" s="78" t="s">
        <v>158</v>
      </c>
      <c r="Q7" s="78" t="s">
        <v>157</v>
      </c>
      <c r="R7" s="78" t="s">
        <v>156</v>
      </c>
      <c r="S7" s="235" t="s">
        <v>74</v>
      </c>
      <c r="T7" s="77" t="s">
        <v>65</v>
      </c>
    </row>
    <row r="8" spans="1:20" ht="23.1" customHeight="1" thickTop="1" thickBot="1">
      <c r="A8" s="14"/>
      <c r="B8" s="14"/>
      <c r="C8" s="76">
        <v>1026088</v>
      </c>
      <c r="D8" s="446" t="s">
        <v>205</v>
      </c>
      <c r="E8" s="446"/>
      <c r="F8" s="73" t="s">
        <v>246</v>
      </c>
      <c r="G8" s="74" t="s">
        <v>73</v>
      </c>
      <c r="H8" s="75" t="s">
        <v>72</v>
      </c>
      <c r="I8" s="247" t="s">
        <v>249</v>
      </c>
      <c r="J8" s="73" t="s">
        <v>67</v>
      </c>
      <c r="K8" s="17">
        <v>0</v>
      </c>
      <c r="L8" s="17">
        <v>0</v>
      </c>
      <c r="M8" s="17">
        <v>33400000</v>
      </c>
      <c r="N8" s="17">
        <v>5600000</v>
      </c>
      <c r="O8" s="17">
        <v>42420000</v>
      </c>
      <c r="P8" s="17">
        <v>0</v>
      </c>
      <c r="Q8" s="17">
        <v>0</v>
      </c>
      <c r="R8" s="17">
        <v>0</v>
      </c>
      <c r="S8" s="17">
        <v>0</v>
      </c>
      <c r="T8" s="16">
        <f>SUM(K8:S8)</f>
        <v>81420000</v>
      </c>
    </row>
    <row r="9" spans="1:20" ht="23.1" customHeight="1" thickTop="1" thickBot="1">
      <c r="A9" s="14"/>
      <c r="B9" s="14"/>
      <c r="C9" s="71">
        <v>1026088</v>
      </c>
      <c r="D9" s="447" t="s">
        <v>205</v>
      </c>
      <c r="E9" s="447"/>
      <c r="F9" s="73" t="s">
        <v>246</v>
      </c>
      <c r="G9" s="69" t="s">
        <v>73</v>
      </c>
      <c r="H9" s="72" t="s">
        <v>72</v>
      </c>
      <c r="I9" s="248" t="s">
        <v>249</v>
      </c>
      <c r="J9" s="68" t="s">
        <v>66</v>
      </c>
      <c r="K9" s="17">
        <v>0</v>
      </c>
      <c r="L9" s="17">
        <v>7910000</v>
      </c>
      <c r="M9" s="17">
        <v>33400000</v>
      </c>
      <c r="N9" s="17">
        <v>5600000</v>
      </c>
      <c r="O9" s="17">
        <v>33120000</v>
      </c>
      <c r="P9" s="17">
        <v>0</v>
      </c>
      <c r="Q9" s="17">
        <v>11300000</v>
      </c>
      <c r="R9" s="17">
        <v>0</v>
      </c>
      <c r="S9" s="17">
        <v>50000</v>
      </c>
      <c r="T9" s="16">
        <f>SUM(K9:S9)</f>
        <v>91380000</v>
      </c>
    </row>
    <row r="10" spans="1:20" ht="23.1" customHeight="1" thickTop="1" thickBot="1">
      <c r="A10" s="14"/>
      <c r="B10" s="14"/>
      <c r="C10" s="76">
        <v>1026088</v>
      </c>
      <c r="D10" s="446" t="s">
        <v>205</v>
      </c>
      <c r="E10" s="446"/>
      <c r="F10" s="73" t="s">
        <v>246</v>
      </c>
      <c r="G10" s="69" t="s">
        <v>73</v>
      </c>
      <c r="H10" s="72" t="s">
        <v>72</v>
      </c>
      <c r="I10" s="247" t="s">
        <v>249</v>
      </c>
      <c r="J10" s="68" t="s">
        <v>62</v>
      </c>
      <c r="K10" s="17">
        <v>0</v>
      </c>
      <c r="L10" s="17">
        <f>+'Aneksi nr.1.2'!I9</f>
        <v>0</v>
      </c>
      <c r="M10" s="17">
        <f>+'Aneksi nr.1.2'!J9</f>
        <v>9017106</v>
      </c>
      <c r="N10" s="17">
        <f>+'Aneksi nr.1.2'!K9</f>
        <v>1485341</v>
      </c>
      <c r="O10" s="17">
        <f>+'Aneksi nr.1.2'!L9</f>
        <v>8022291</v>
      </c>
      <c r="P10" s="17">
        <v>0</v>
      </c>
      <c r="Q10" s="17">
        <v>4140000</v>
      </c>
      <c r="R10" s="17">
        <v>0</v>
      </c>
      <c r="S10" s="17">
        <v>30000</v>
      </c>
      <c r="T10" s="16">
        <f>SUM(K10:S10)</f>
        <v>22694738</v>
      </c>
    </row>
    <row r="11" spans="1:20" ht="23.1" customHeight="1" thickTop="1" thickBot="1">
      <c r="A11" s="14"/>
      <c r="B11" s="14"/>
      <c r="C11" s="71">
        <v>1026088</v>
      </c>
      <c r="D11" s="447" t="s">
        <v>205</v>
      </c>
      <c r="E11" s="447"/>
      <c r="F11" s="73" t="s">
        <v>246</v>
      </c>
      <c r="G11" s="69" t="s">
        <v>73</v>
      </c>
      <c r="H11" s="72" t="s">
        <v>72</v>
      </c>
      <c r="I11" s="248" t="s">
        <v>249</v>
      </c>
      <c r="J11" s="68" t="s">
        <v>59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6">
        <f t="shared" ref="T11" si="0">SUM(K11:S11)</f>
        <v>0</v>
      </c>
    </row>
    <row r="12" spans="1:20" ht="23.1" customHeight="1" thickTop="1" thickBot="1">
      <c r="A12" s="14"/>
      <c r="B12" s="14"/>
      <c r="C12" s="76">
        <v>1026088</v>
      </c>
      <c r="D12" s="446" t="s">
        <v>205</v>
      </c>
      <c r="E12" s="446"/>
      <c r="F12" s="73" t="s">
        <v>246</v>
      </c>
      <c r="G12" s="69" t="s">
        <v>71</v>
      </c>
      <c r="H12" s="72" t="s">
        <v>70</v>
      </c>
      <c r="I12" s="247" t="s">
        <v>249</v>
      </c>
      <c r="J12" s="68" t="s">
        <v>67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6">
        <f>SUM(K12:S12)</f>
        <v>0</v>
      </c>
    </row>
    <row r="13" spans="1:20" ht="23.1" customHeight="1" thickTop="1" thickBot="1">
      <c r="A13" s="14"/>
      <c r="B13" s="14"/>
      <c r="C13" s="71">
        <v>1026088</v>
      </c>
      <c r="D13" s="447" t="s">
        <v>205</v>
      </c>
      <c r="E13" s="447"/>
      <c r="F13" s="73" t="s">
        <v>246</v>
      </c>
      <c r="G13" s="69" t="s">
        <v>71</v>
      </c>
      <c r="H13" s="72" t="s">
        <v>70</v>
      </c>
      <c r="I13" s="248" t="s">
        <v>249</v>
      </c>
      <c r="J13" s="68" t="s">
        <v>66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6">
        <f>SUM(K13:S13)</f>
        <v>0</v>
      </c>
    </row>
    <row r="14" spans="1:20" ht="23.1" customHeight="1" thickTop="1" thickBot="1">
      <c r="A14" s="14"/>
      <c r="B14" s="14"/>
      <c r="C14" s="76">
        <v>1026088</v>
      </c>
      <c r="D14" s="446" t="s">
        <v>205</v>
      </c>
      <c r="E14" s="446"/>
      <c r="F14" s="73" t="s">
        <v>246</v>
      </c>
      <c r="G14" s="69" t="s">
        <v>71</v>
      </c>
      <c r="H14" s="72" t="s">
        <v>70</v>
      </c>
      <c r="I14" s="247" t="s">
        <v>249</v>
      </c>
      <c r="J14" s="68" t="s">
        <v>62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6">
        <v>0</v>
      </c>
    </row>
    <row r="15" spans="1:20" ht="23.1" customHeight="1" thickTop="1" thickBot="1">
      <c r="A15" s="14"/>
      <c r="B15" s="14"/>
      <c r="C15" s="71">
        <v>1026088</v>
      </c>
      <c r="D15" s="447" t="s">
        <v>205</v>
      </c>
      <c r="E15" s="447"/>
      <c r="F15" s="73" t="s">
        <v>246</v>
      </c>
      <c r="G15" s="69" t="s">
        <v>71</v>
      </c>
      <c r="H15" s="72" t="s">
        <v>70</v>
      </c>
      <c r="I15" s="248" t="s">
        <v>249</v>
      </c>
      <c r="J15" s="68" t="s">
        <v>59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6">
        <f t="shared" ref="T15" si="1">SUM(K15:S15)</f>
        <v>0</v>
      </c>
    </row>
    <row r="16" spans="1:20" ht="23.1" customHeight="1" thickTop="1" thickBot="1">
      <c r="A16" s="14"/>
      <c r="B16" s="14"/>
      <c r="C16" s="76">
        <v>1026088</v>
      </c>
      <c r="D16" s="446" t="s">
        <v>205</v>
      </c>
      <c r="E16" s="446"/>
      <c r="F16" s="73" t="s">
        <v>246</v>
      </c>
      <c r="G16" s="69" t="s">
        <v>69</v>
      </c>
      <c r="H16" s="72" t="s">
        <v>68</v>
      </c>
      <c r="I16" s="247" t="s">
        <v>249</v>
      </c>
      <c r="J16" s="68" t="s">
        <v>67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6">
        <v>0</v>
      </c>
    </row>
    <row r="17" spans="1:20" ht="23.1" customHeight="1" thickTop="1" thickBot="1">
      <c r="A17" s="14"/>
      <c r="B17" s="14"/>
      <c r="C17" s="71">
        <v>1026088</v>
      </c>
      <c r="D17" s="447" t="s">
        <v>205</v>
      </c>
      <c r="E17" s="447"/>
      <c r="F17" s="73" t="s">
        <v>246</v>
      </c>
      <c r="G17" s="69" t="s">
        <v>69</v>
      </c>
      <c r="H17" s="72" t="s">
        <v>68</v>
      </c>
      <c r="I17" s="248" t="s">
        <v>249</v>
      </c>
      <c r="J17" s="68" t="s">
        <v>66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6">
        <v>0</v>
      </c>
    </row>
    <row r="18" spans="1:20" ht="23.1" customHeight="1" thickTop="1" thickBot="1">
      <c r="A18" s="14"/>
      <c r="B18" s="14"/>
      <c r="C18" s="76">
        <v>1026088</v>
      </c>
      <c r="D18" s="446" t="s">
        <v>205</v>
      </c>
      <c r="E18" s="446"/>
      <c r="F18" s="73" t="s">
        <v>246</v>
      </c>
      <c r="G18" s="69" t="s">
        <v>69</v>
      </c>
      <c r="H18" s="72" t="s">
        <v>68</v>
      </c>
      <c r="I18" s="247" t="s">
        <v>249</v>
      </c>
      <c r="J18" s="68" t="s">
        <v>62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6">
        <v>0</v>
      </c>
    </row>
    <row r="19" spans="1:20" ht="23.1" customHeight="1" thickTop="1" thickBot="1">
      <c r="A19" s="14"/>
      <c r="B19" s="14"/>
      <c r="C19" s="71">
        <v>1026088</v>
      </c>
      <c r="D19" s="447" t="s">
        <v>205</v>
      </c>
      <c r="E19" s="447"/>
      <c r="F19" s="73" t="s">
        <v>246</v>
      </c>
      <c r="G19" s="69" t="s">
        <v>69</v>
      </c>
      <c r="H19" s="72" t="s">
        <v>68</v>
      </c>
      <c r="I19" s="248" t="s">
        <v>249</v>
      </c>
      <c r="J19" s="68" t="s">
        <v>59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6">
        <v>0</v>
      </c>
    </row>
    <row r="20" spans="1:20" ht="23.1" customHeight="1" thickTop="1" thickBot="1">
      <c r="A20" s="14"/>
      <c r="B20" s="14"/>
      <c r="C20" s="76">
        <v>1026088</v>
      </c>
      <c r="D20" s="446" t="s">
        <v>205</v>
      </c>
      <c r="E20" s="446"/>
      <c r="F20" s="73" t="s">
        <v>246</v>
      </c>
      <c r="G20" s="69"/>
      <c r="H20" s="72" t="s">
        <v>65</v>
      </c>
      <c r="I20" s="247" t="s">
        <v>249</v>
      </c>
      <c r="J20" s="68" t="s">
        <v>67</v>
      </c>
      <c r="K20" s="244">
        <f>+K8+K12+K16</f>
        <v>0</v>
      </c>
      <c r="L20" s="244">
        <f t="shared" ref="L20:S22" si="2">+L8+L12+L16</f>
        <v>0</v>
      </c>
      <c r="M20" s="244">
        <f t="shared" si="2"/>
        <v>33400000</v>
      </c>
      <c r="N20" s="244">
        <f t="shared" si="2"/>
        <v>5600000</v>
      </c>
      <c r="O20" s="244">
        <f t="shared" si="2"/>
        <v>42420000</v>
      </c>
      <c r="P20" s="244">
        <f t="shared" si="2"/>
        <v>0</v>
      </c>
      <c r="Q20" s="244">
        <f t="shared" si="2"/>
        <v>0</v>
      </c>
      <c r="R20" s="244">
        <f t="shared" si="2"/>
        <v>0</v>
      </c>
      <c r="S20" s="244">
        <f t="shared" si="2"/>
        <v>0</v>
      </c>
      <c r="T20" s="245">
        <f>SUM(K20:S20)</f>
        <v>81420000</v>
      </c>
    </row>
    <row r="21" spans="1:20" ht="23.1" customHeight="1" thickTop="1" thickBot="1">
      <c r="A21" s="14"/>
      <c r="B21" s="14"/>
      <c r="C21" s="71">
        <v>1026088</v>
      </c>
      <c r="D21" s="447" t="s">
        <v>205</v>
      </c>
      <c r="E21" s="447"/>
      <c r="F21" s="73" t="s">
        <v>246</v>
      </c>
      <c r="G21" s="69"/>
      <c r="H21" s="72" t="s">
        <v>65</v>
      </c>
      <c r="I21" s="248" t="s">
        <v>249</v>
      </c>
      <c r="J21" s="68" t="s">
        <v>66</v>
      </c>
      <c r="K21" s="244">
        <v>0</v>
      </c>
      <c r="L21" s="244">
        <f t="shared" si="2"/>
        <v>7910000</v>
      </c>
      <c r="M21" s="244">
        <f t="shared" si="2"/>
        <v>33400000</v>
      </c>
      <c r="N21" s="244">
        <f t="shared" si="2"/>
        <v>5600000</v>
      </c>
      <c r="O21" s="244">
        <f t="shared" si="2"/>
        <v>33120000</v>
      </c>
      <c r="P21" s="244">
        <f t="shared" si="2"/>
        <v>0</v>
      </c>
      <c r="Q21" s="244">
        <f t="shared" si="2"/>
        <v>11300000</v>
      </c>
      <c r="R21" s="244">
        <f t="shared" si="2"/>
        <v>0</v>
      </c>
      <c r="S21" s="244">
        <f t="shared" si="2"/>
        <v>50000</v>
      </c>
      <c r="T21" s="245">
        <f>SUM(K21:S21)</f>
        <v>91380000</v>
      </c>
    </row>
    <row r="22" spans="1:20" ht="23.1" customHeight="1" thickTop="1" thickBot="1">
      <c r="A22" s="14"/>
      <c r="B22" s="14"/>
      <c r="C22" s="76">
        <v>1026088</v>
      </c>
      <c r="D22" s="446" t="s">
        <v>205</v>
      </c>
      <c r="E22" s="446"/>
      <c r="F22" s="73" t="s">
        <v>246</v>
      </c>
      <c r="G22" s="69"/>
      <c r="H22" s="72" t="s">
        <v>65</v>
      </c>
      <c r="I22" s="247" t="s">
        <v>249</v>
      </c>
      <c r="J22" s="68" t="s">
        <v>62</v>
      </c>
      <c r="K22" s="244">
        <f>+K10+K14+K18</f>
        <v>0</v>
      </c>
      <c r="L22" s="244">
        <f t="shared" si="2"/>
        <v>0</v>
      </c>
      <c r="M22" s="244">
        <f t="shared" si="2"/>
        <v>9017106</v>
      </c>
      <c r="N22" s="244">
        <f t="shared" si="2"/>
        <v>1485341</v>
      </c>
      <c r="O22" s="244">
        <f t="shared" si="2"/>
        <v>8022291</v>
      </c>
      <c r="P22" s="244">
        <f t="shared" si="2"/>
        <v>0</v>
      </c>
      <c r="Q22" s="244">
        <f t="shared" si="2"/>
        <v>4140000</v>
      </c>
      <c r="R22" s="244">
        <f t="shared" si="2"/>
        <v>0</v>
      </c>
      <c r="S22" s="244">
        <f t="shared" si="2"/>
        <v>30000</v>
      </c>
      <c r="T22" s="245">
        <f>SUM(K22:S22)</f>
        <v>22694738</v>
      </c>
    </row>
    <row r="23" spans="1:20" ht="23.1" customHeight="1" thickTop="1" thickBot="1">
      <c r="A23" s="14"/>
      <c r="B23" s="14"/>
      <c r="C23" s="71">
        <v>1026088</v>
      </c>
      <c r="D23" s="447" t="s">
        <v>205</v>
      </c>
      <c r="E23" s="447"/>
      <c r="F23" s="73" t="s">
        <v>246</v>
      </c>
      <c r="G23" s="69"/>
      <c r="H23" s="72" t="s">
        <v>65</v>
      </c>
      <c r="I23" s="248" t="s">
        <v>249</v>
      </c>
      <c r="J23" s="68" t="s">
        <v>59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5">
        <f t="shared" ref="T23" si="3">SUM(K23:S23)</f>
        <v>0</v>
      </c>
    </row>
    <row r="24" spans="1:20" ht="30.75" customHeight="1" thickTop="1">
      <c r="A24" s="14"/>
      <c r="B24" s="14"/>
      <c r="C24" s="76">
        <v>1026088</v>
      </c>
      <c r="D24" s="446" t="s">
        <v>205</v>
      </c>
      <c r="E24" s="446"/>
      <c r="F24" s="70"/>
      <c r="G24" s="69"/>
      <c r="H24" s="72" t="s">
        <v>64</v>
      </c>
      <c r="I24" s="247" t="s">
        <v>249</v>
      </c>
      <c r="J24" s="68"/>
      <c r="K24" s="17">
        <f>+K21-K22</f>
        <v>0</v>
      </c>
      <c r="L24" s="17">
        <f>+L21-L22</f>
        <v>7910000</v>
      </c>
      <c r="M24" s="17">
        <f t="shared" ref="M24:R24" si="4">+M21-M22</f>
        <v>24382894</v>
      </c>
      <c r="N24" s="17">
        <f t="shared" si="4"/>
        <v>4114659</v>
      </c>
      <c r="O24" s="17">
        <f t="shared" si="4"/>
        <v>25097709</v>
      </c>
      <c r="P24" s="17">
        <f t="shared" si="4"/>
        <v>0</v>
      </c>
      <c r="Q24" s="17">
        <f t="shared" si="4"/>
        <v>7160000</v>
      </c>
      <c r="R24" s="17">
        <f t="shared" si="4"/>
        <v>0</v>
      </c>
      <c r="S24" s="17">
        <f>+S21-S22</f>
        <v>20000</v>
      </c>
      <c r="T24" s="16">
        <f>SUM(K24:S24)</f>
        <v>68685262</v>
      </c>
    </row>
    <row r="25" spans="1:20" ht="21.75" customHeight="1" thickBot="1">
      <c r="A25" s="14"/>
      <c r="B25" s="14"/>
      <c r="C25" s="71">
        <v>1026088</v>
      </c>
      <c r="D25" s="447" t="s">
        <v>205</v>
      </c>
      <c r="E25" s="447"/>
      <c r="F25" s="70"/>
      <c r="G25" s="69"/>
      <c r="H25" s="68" t="s">
        <v>63</v>
      </c>
      <c r="I25" s="248" t="s">
        <v>249</v>
      </c>
      <c r="J25" s="68"/>
      <c r="K25" s="17">
        <v>0</v>
      </c>
      <c r="L25" s="17">
        <v>0</v>
      </c>
      <c r="M25" s="17">
        <f>+M22/M21*100</f>
        <v>26.99732335329341</v>
      </c>
      <c r="N25" s="17">
        <f>+N22/N21*100</f>
        <v>26.523946428571428</v>
      </c>
      <c r="O25" s="17">
        <f>+O22/O21*100</f>
        <v>24.221893115942027</v>
      </c>
      <c r="P25" s="17">
        <v>0</v>
      </c>
      <c r="Q25" s="17">
        <f>Q22/Q21*100</f>
        <v>36.637168141592916</v>
      </c>
      <c r="R25" s="17">
        <v>0</v>
      </c>
      <c r="S25" s="17">
        <f>+S22/S21*100</f>
        <v>60</v>
      </c>
      <c r="T25" s="16">
        <f>+T22/T21*100</f>
        <v>24.83556358065222</v>
      </c>
    </row>
    <row r="26" spans="1:20" ht="32.25" customHeight="1" thickTop="1" thickBot="1">
      <c r="A26" s="14"/>
      <c r="B26" s="14"/>
      <c r="C26" s="76">
        <v>1026088</v>
      </c>
      <c r="D26" s="446" t="s">
        <v>205</v>
      </c>
      <c r="E26" s="446"/>
      <c r="F26" s="67"/>
      <c r="G26" s="65" t="s">
        <v>61</v>
      </c>
      <c r="H26" s="66" t="s">
        <v>155</v>
      </c>
      <c r="I26" s="247" t="s">
        <v>249</v>
      </c>
      <c r="J26" s="64" t="s">
        <v>62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6">
        <v>0</v>
      </c>
    </row>
    <row r="27" spans="1:20" ht="32.25" customHeight="1" thickTop="1">
      <c r="A27" s="14"/>
      <c r="B27" s="14"/>
      <c r="C27" s="218"/>
      <c r="D27" s="218"/>
      <c r="E27" s="218"/>
      <c r="F27" s="219"/>
      <c r="G27" s="218"/>
      <c r="H27" s="220"/>
      <c r="I27" s="218"/>
      <c r="J27" s="221"/>
      <c r="K27" s="222"/>
      <c r="L27" s="222"/>
      <c r="M27" s="222"/>
      <c r="N27" s="222"/>
      <c r="O27" s="222"/>
      <c r="P27" s="222"/>
      <c r="Q27" s="222"/>
      <c r="R27" s="222"/>
      <c r="S27" s="222"/>
      <c r="T27" s="222"/>
    </row>
    <row r="28" spans="1:20" ht="24.95" customHeight="1">
      <c r="A28" s="14"/>
      <c r="B28" s="397"/>
      <c r="C28" s="397"/>
      <c r="D28" s="39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8.75" customHeight="1">
      <c r="A29" s="14"/>
      <c r="B29" s="14"/>
      <c r="C29" s="14"/>
      <c r="D29" s="14"/>
      <c r="E29" s="14"/>
      <c r="F29" s="448" t="s">
        <v>58</v>
      </c>
      <c r="G29" s="15" t="s">
        <v>54</v>
      </c>
      <c r="H29" s="401" t="s">
        <v>245</v>
      </c>
      <c r="I29" s="401"/>
      <c r="J29" s="448" t="s">
        <v>194</v>
      </c>
      <c r="K29" s="15" t="s">
        <v>54</v>
      </c>
      <c r="L29" s="401" t="s">
        <v>239</v>
      </c>
      <c r="M29" s="401"/>
      <c r="N29" s="14"/>
      <c r="O29" s="14"/>
      <c r="P29" s="14"/>
      <c r="Q29" s="14"/>
      <c r="R29" s="14"/>
      <c r="S29" s="14"/>
      <c r="T29" s="14"/>
    </row>
    <row r="30" spans="1:20" ht="17.25" customHeight="1">
      <c r="A30" s="14"/>
      <c r="B30" s="14"/>
      <c r="C30" s="14"/>
      <c r="D30" s="14"/>
      <c r="E30" s="14"/>
      <c r="F30" s="448"/>
      <c r="G30" s="15" t="s">
        <v>55</v>
      </c>
      <c r="H30" s="401"/>
      <c r="I30" s="401"/>
      <c r="J30" s="448"/>
      <c r="K30" s="15" t="s">
        <v>55</v>
      </c>
      <c r="L30" s="401"/>
      <c r="M30" s="401"/>
      <c r="N30" s="14"/>
      <c r="O30" s="14"/>
      <c r="P30" s="14"/>
      <c r="Q30" s="14"/>
      <c r="R30" s="14"/>
      <c r="S30" s="14"/>
      <c r="T30" s="14"/>
    </row>
    <row r="31" spans="1:20" ht="20.25" customHeight="1">
      <c r="A31" s="14"/>
      <c r="B31" s="14"/>
      <c r="C31" s="14"/>
      <c r="D31" s="14"/>
      <c r="E31" s="14"/>
      <c r="F31" s="448"/>
      <c r="G31" s="15" t="s">
        <v>56</v>
      </c>
      <c r="H31" s="401"/>
      <c r="I31" s="401"/>
      <c r="J31" s="448"/>
      <c r="K31" s="15" t="s">
        <v>56</v>
      </c>
      <c r="L31" s="401"/>
      <c r="M31" s="401"/>
      <c r="N31" s="14"/>
      <c r="O31" s="14"/>
      <c r="P31" s="14"/>
      <c r="Q31" s="14"/>
      <c r="R31" s="14"/>
      <c r="S31" s="14"/>
      <c r="T31" s="14"/>
    </row>
    <row r="32" spans="1:20" ht="24.95" customHeight="1">
      <c r="A32" s="14"/>
      <c r="B32" s="14"/>
      <c r="C32" s="397"/>
      <c r="D32" s="397"/>
      <c r="E32" s="397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</sheetData>
  <mergeCells count="40">
    <mergeCell ref="F29:F31"/>
    <mergeCell ref="H29:I29"/>
    <mergeCell ref="J29:J31"/>
    <mergeCell ref="L29:M29"/>
    <mergeCell ref="H30:I30"/>
    <mergeCell ref="L30:M30"/>
    <mergeCell ref="H31:I31"/>
    <mergeCell ref="L31:M31"/>
    <mergeCell ref="D23:E23"/>
    <mergeCell ref="D24:E24"/>
    <mergeCell ref="D25:E25"/>
    <mergeCell ref="C32:E32"/>
    <mergeCell ref="D26:E26"/>
    <mergeCell ref="B28:D28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A5:B6"/>
    <mergeCell ref="C5:C7"/>
    <mergeCell ref="D5:E7"/>
    <mergeCell ref="F5:F7"/>
    <mergeCell ref="G5:G7"/>
    <mergeCell ref="K5:T5"/>
    <mergeCell ref="C3:S3"/>
    <mergeCell ref="C4:T4"/>
    <mergeCell ref="H5:H7"/>
    <mergeCell ref="I5:I6"/>
    <mergeCell ref="J5:J7"/>
  </mergeCells>
  <pageMargins left="0" right="0" top="0" bottom="0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2:S24"/>
  <sheetViews>
    <sheetView topLeftCell="A6" workbookViewId="0">
      <selection activeCell="A2" sqref="A2:S25"/>
    </sheetView>
  </sheetViews>
  <sheetFormatPr defaultColWidth="9.140625" defaultRowHeight="15"/>
  <cols>
    <col min="1" max="1" width="3.28515625" style="54" customWidth="1"/>
    <col min="2" max="2" width="15" style="54" customWidth="1"/>
    <col min="3" max="3" width="41.42578125" style="54" customWidth="1"/>
    <col min="4" max="4" width="9.85546875" style="54" customWidth="1"/>
    <col min="5" max="5" width="7.42578125" style="54" customWidth="1"/>
    <col min="6" max="6" width="14.7109375" style="54" customWidth="1"/>
    <col min="7" max="7" width="12.85546875" style="54" customWidth="1"/>
    <col min="8" max="8" width="8.140625" style="54" customWidth="1"/>
    <col min="9" max="9" width="12.7109375" style="54" customWidth="1"/>
    <col min="10" max="10" width="11.5703125" style="54" customWidth="1"/>
    <col min="11" max="11" width="9.5703125" style="54" customWidth="1"/>
    <col min="12" max="12" width="13.140625" style="54" customWidth="1"/>
    <col min="13" max="13" width="15.28515625" style="54" customWidth="1"/>
    <col min="14" max="14" width="10.140625" style="54" customWidth="1"/>
    <col min="15" max="15" width="12" style="54" customWidth="1"/>
    <col min="16" max="16" width="14" style="54" customWidth="1"/>
    <col min="17" max="17" width="11.140625" style="54" customWidth="1"/>
    <col min="18" max="18" width="11" style="54" customWidth="1"/>
    <col min="19" max="19" width="12" style="54" customWidth="1"/>
    <col min="20" max="16384" width="9.140625" style="54"/>
  </cols>
  <sheetData>
    <row r="2" spans="1:19">
      <c r="A2" s="55"/>
      <c r="B2" s="57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6.5">
      <c r="A3" s="55"/>
      <c r="B3" s="449" t="s">
        <v>154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</row>
    <row r="4" spans="1:19">
      <c r="A4" s="55"/>
      <c r="B4" s="450" t="s">
        <v>247</v>
      </c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</row>
    <row r="5" spans="1:19" ht="15.75" thickBot="1">
      <c r="A5" s="57"/>
      <c r="B5" s="451" t="s">
        <v>0</v>
      </c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</row>
    <row r="6" spans="1:19" ht="15.75" thickTop="1">
      <c r="A6" s="55"/>
      <c r="B6" s="63" t="s">
        <v>130</v>
      </c>
      <c r="C6" s="452" t="s">
        <v>192</v>
      </c>
      <c r="D6" s="452"/>
      <c r="E6" s="452"/>
      <c r="F6" s="62" t="s">
        <v>2</v>
      </c>
      <c r="G6" s="453">
        <v>1026088</v>
      </c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</row>
    <row r="7" spans="1:19">
      <c r="A7" s="55"/>
      <c r="B7" s="61" t="s">
        <v>264</v>
      </c>
      <c r="C7" s="465" t="s">
        <v>246</v>
      </c>
      <c r="D7" s="465"/>
      <c r="E7" s="465"/>
      <c r="F7" s="60" t="s">
        <v>129</v>
      </c>
      <c r="G7" s="466" t="s">
        <v>205</v>
      </c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</row>
    <row r="8" spans="1:19">
      <c r="A8" s="55"/>
      <c r="B8" s="467" t="s">
        <v>153</v>
      </c>
      <c r="C8" s="468" t="s">
        <v>152</v>
      </c>
      <c r="D8" s="469" t="s">
        <v>151</v>
      </c>
      <c r="E8" s="470" t="s">
        <v>127</v>
      </c>
      <c r="F8" s="470"/>
      <c r="G8" s="470"/>
      <c r="H8" s="470" t="s">
        <v>150</v>
      </c>
      <c r="I8" s="470"/>
      <c r="J8" s="470"/>
      <c r="K8" s="470" t="s">
        <v>150</v>
      </c>
      <c r="L8" s="470"/>
      <c r="M8" s="470"/>
      <c r="N8" s="470" t="s">
        <v>150</v>
      </c>
      <c r="O8" s="470"/>
      <c r="P8" s="470"/>
      <c r="Q8" s="471" t="s">
        <v>149</v>
      </c>
      <c r="R8" s="471"/>
      <c r="S8" s="471"/>
    </row>
    <row r="9" spans="1:19" ht="78.75">
      <c r="A9" s="55"/>
      <c r="B9" s="467"/>
      <c r="C9" s="468"/>
      <c r="D9" s="469"/>
      <c r="E9" s="226" t="s">
        <v>148</v>
      </c>
      <c r="F9" s="227" t="s">
        <v>147</v>
      </c>
      <c r="G9" s="228" t="s">
        <v>146</v>
      </c>
      <c r="H9" s="229" t="s">
        <v>145</v>
      </c>
      <c r="I9" s="227" t="s">
        <v>250</v>
      </c>
      <c r="J9" s="230" t="s">
        <v>251</v>
      </c>
      <c r="K9" s="229" t="s">
        <v>144</v>
      </c>
      <c r="L9" s="227" t="s">
        <v>252</v>
      </c>
      <c r="M9" s="230" t="s">
        <v>253</v>
      </c>
      <c r="N9" s="229" t="s">
        <v>254</v>
      </c>
      <c r="O9" s="227" t="s">
        <v>255</v>
      </c>
      <c r="P9" s="230" t="s">
        <v>256</v>
      </c>
      <c r="Q9" s="229" t="s">
        <v>143</v>
      </c>
      <c r="R9" s="227" t="s">
        <v>142</v>
      </c>
      <c r="S9" s="231" t="s">
        <v>141</v>
      </c>
    </row>
    <row r="10" spans="1:19" ht="15.75" thickBot="1">
      <c r="A10" s="55"/>
      <c r="B10" s="59"/>
      <c r="C10" s="58"/>
      <c r="D10" s="232"/>
      <c r="E10" s="232" t="s">
        <v>12</v>
      </c>
      <c r="F10" s="232" t="s">
        <v>13</v>
      </c>
      <c r="G10" s="232" t="s">
        <v>14</v>
      </c>
      <c r="H10" s="232" t="s">
        <v>15</v>
      </c>
      <c r="I10" s="232" t="s">
        <v>16</v>
      </c>
      <c r="J10" s="232" t="s">
        <v>17</v>
      </c>
      <c r="K10" s="232" t="s">
        <v>140</v>
      </c>
      <c r="L10" s="232" t="s">
        <v>19</v>
      </c>
      <c r="M10" s="232" t="s">
        <v>20</v>
      </c>
      <c r="N10" s="232" t="s">
        <v>139</v>
      </c>
      <c r="O10" s="232" t="s">
        <v>138</v>
      </c>
      <c r="P10" s="232" t="s">
        <v>137</v>
      </c>
      <c r="Q10" s="232" t="s">
        <v>136</v>
      </c>
      <c r="R10" s="232" t="s">
        <v>135</v>
      </c>
      <c r="S10" s="233" t="s">
        <v>134</v>
      </c>
    </row>
    <row r="11" spans="1:19" ht="24.75" customHeight="1" thickTop="1">
      <c r="A11" s="55"/>
      <c r="B11" s="454" t="s">
        <v>133</v>
      </c>
      <c r="C11" s="454"/>
      <c r="D11" s="333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5"/>
    </row>
    <row r="12" spans="1:19" ht="73.5" customHeight="1">
      <c r="A12" s="55"/>
      <c r="B12" s="336" t="s">
        <v>154</v>
      </c>
      <c r="C12" s="337" t="s">
        <v>246</v>
      </c>
      <c r="D12" s="338" t="s">
        <v>204</v>
      </c>
      <c r="E12" s="339">
        <v>51</v>
      </c>
      <c r="F12" s="340">
        <v>74540930</v>
      </c>
      <c r="G12" s="340">
        <f>+F12/E12</f>
        <v>1461586.8627450981</v>
      </c>
      <c r="H12" s="340">
        <v>25</v>
      </c>
      <c r="I12" s="340">
        <v>81420000</v>
      </c>
      <c r="J12" s="340">
        <f>+I12/H12</f>
        <v>3256800</v>
      </c>
      <c r="K12" s="340">
        <v>28</v>
      </c>
      <c r="L12" s="340">
        <v>91380000</v>
      </c>
      <c r="M12" s="340">
        <f>+L12/K12</f>
        <v>3263571.4285714286</v>
      </c>
      <c r="N12" s="340">
        <v>40</v>
      </c>
      <c r="O12" s="340">
        <v>8022291</v>
      </c>
      <c r="P12" s="340">
        <f>+O12/N12</f>
        <v>200557.27499999999</v>
      </c>
      <c r="Q12" s="340">
        <f>+P12-G12</f>
        <v>-1261029.5877450982</v>
      </c>
      <c r="R12" s="340">
        <f>+P12-J12</f>
        <v>-3056242.7250000001</v>
      </c>
      <c r="S12" s="341">
        <f>+P12-M12</f>
        <v>-3063014.1535714287</v>
      </c>
    </row>
    <row r="13" spans="1:19" ht="23.25" customHeight="1">
      <c r="A13" s="55"/>
      <c r="B13" s="342" t="s">
        <v>201</v>
      </c>
      <c r="C13" s="337" t="s">
        <v>199</v>
      </c>
      <c r="D13" s="338"/>
      <c r="E13" s="339"/>
      <c r="F13" s="340"/>
      <c r="G13" s="340">
        <v>0</v>
      </c>
      <c r="H13" s="340"/>
      <c r="I13" s="340"/>
      <c r="J13" s="340">
        <v>0</v>
      </c>
      <c r="K13" s="340"/>
      <c r="L13" s="340"/>
      <c r="M13" s="340">
        <v>0</v>
      </c>
      <c r="N13" s="340"/>
      <c r="O13" s="340"/>
      <c r="P13" s="340">
        <v>0</v>
      </c>
      <c r="Q13" s="340">
        <f t="shared" ref="Q13:Q15" si="0">+P13-G13</f>
        <v>0</v>
      </c>
      <c r="R13" s="340">
        <f t="shared" ref="R13:R15" si="1">+P13-J13</f>
        <v>0</v>
      </c>
      <c r="S13" s="341">
        <f t="shared" ref="S13:S15" si="2">+P13-M13</f>
        <v>0</v>
      </c>
    </row>
    <row r="14" spans="1:19" ht="20.25" customHeight="1">
      <c r="A14" s="55"/>
      <c r="B14" s="342" t="s">
        <v>202</v>
      </c>
      <c r="C14" s="337" t="s">
        <v>200</v>
      </c>
      <c r="D14" s="338"/>
      <c r="E14" s="339"/>
      <c r="F14" s="340"/>
      <c r="G14" s="340">
        <v>0</v>
      </c>
      <c r="H14" s="340"/>
      <c r="I14" s="340"/>
      <c r="J14" s="340">
        <v>0</v>
      </c>
      <c r="K14" s="340"/>
      <c r="L14" s="340"/>
      <c r="M14" s="340">
        <v>0</v>
      </c>
      <c r="N14" s="340"/>
      <c r="O14" s="340"/>
      <c r="P14" s="340">
        <v>0</v>
      </c>
      <c r="Q14" s="340">
        <f t="shared" si="0"/>
        <v>0</v>
      </c>
      <c r="R14" s="340">
        <f t="shared" si="1"/>
        <v>0</v>
      </c>
      <c r="S14" s="341">
        <f t="shared" si="2"/>
        <v>0</v>
      </c>
    </row>
    <row r="15" spans="1:19" ht="20.25" customHeight="1">
      <c r="A15" s="55"/>
      <c r="B15" s="342" t="s">
        <v>203</v>
      </c>
      <c r="C15" s="337" t="s">
        <v>199</v>
      </c>
      <c r="D15" s="338"/>
      <c r="E15" s="339"/>
      <c r="F15" s="340"/>
      <c r="G15" s="340">
        <v>0</v>
      </c>
      <c r="H15" s="340"/>
      <c r="I15" s="340"/>
      <c r="J15" s="340">
        <v>0</v>
      </c>
      <c r="K15" s="340"/>
      <c r="L15" s="340"/>
      <c r="M15" s="340">
        <v>0</v>
      </c>
      <c r="N15" s="340"/>
      <c r="O15" s="340"/>
      <c r="P15" s="340">
        <v>0</v>
      </c>
      <c r="Q15" s="340">
        <f t="shared" si="0"/>
        <v>0</v>
      </c>
      <c r="R15" s="340">
        <f t="shared" si="1"/>
        <v>0</v>
      </c>
      <c r="S15" s="341">
        <f t="shared" si="2"/>
        <v>0</v>
      </c>
    </row>
    <row r="16" spans="1:19" ht="25.5" customHeight="1">
      <c r="A16" s="55"/>
      <c r="B16" s="455" t="s">
        <v>132</v>
      </c>
      <c r="C16" s="455"/>
      <c r="D16" s="343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</row>
    <row r="17" spans="1:19" ht="20.25" customHeight="1">
      <c r="A17" s="55"/>
      <c r="B17" s="345"/>
      <c r="C17" s="337" t="s">
        <v>199</v>
      </c>
      <c r="D17" s="346"/>
      <c r="E17" s="347"/>
      <c r="F17" s="348">
        <v>0</v>
      </c>
      <c r="G17" s="349"/>
      <c r="H17" s="349"/>
      <c r="I17" s="348">
        <v>0</v>
      </c>
      <c r="J17" s="349"/>
      <c r="K17" s="349"/>
      <c r="L17" s="348">
        <v>0</v>
      </c>
      <c r="M17" s="349"/>
      <c r="N17" s="349"/>
      <c r="O17" s="348">
        <v>0</v>
      </c>
      <c r="P17" s="349"/>
      <c r="Q17" s="349"/>
      <c r="R17" s="349"/>
      <c r="S17" s="349"/>
    </row>
    <row r="18" spans="1:19" ht="26.25" customHeight="1">
      <c r="A18" s="55"/>
      <c r="B18" s="345"/>
      <c r="C18" s="337" t="s">
        <v>200</v>
      </c>
      <c r="D18" s="346"/>
      <c r="E18" s="347"/>
      <c r="F18" s="348">
        <v>0</v>
      </c>
      <c r="G18" s="349"/>
      <c r="H18" s="349"/>
      <c r="I18" s="348">
        <v>0</v>
      </c>
      <c r="J18" s="349"/>
      <c r="K18" s="349"/>
      <c r="L18" s="348">
        <v>0</v>
      </c>
      <c r="M18" s="349"/>
      <c r="N18" s="349"/>
      <c r="O18" s="348">
        <v>0</v>
      </c>
      <c r="P18" s="349"/>
      <c r="Q18" s="349"/>
      <c r="R18" s="349"/>
      <c r="S18" s="349"/>
    </row>
    <row r="19" spans="1:19">
      <c r="A19" s="55"/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</row>
    <row r="20" spans="1:19">
      <c r="A20" s="55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</row>
    <row r="21" spans="1:19">
      <c r="A21" s="55"/>
      <c r="B21" s="5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20.25" customHeight="1">
      <c r="A22" s="55"/>
      <c r="B22" s="55"/>
      <c r="C22" s="55"/>
      <c r="D22" s="457" t="s">
        <v>58</v>
      </c>
      <c r="E22" s="458"/>
      <c r="F22" s="56" t="s">
        <v>54</v>
      </c>
      <c r="G22" s="463" t="s">
        <v>245</v>
      </c>
      <c r="H22" s="463"/>
      <c r="I22" s="464" t="s">
        <v>194</v>
      </c>
      <c r="J22" s="464"/>
      <c r="K22" s="56" t="s">
        <v>54</v>
      </c>
      <c r="L22" s="463" t="s">
        <v>239</v>
      </c>
      <c r="M22" s="463"/>
      <c r="N22" s="55"/>
      <c r="O22" s="55"/>
      <c r="P22" s="55"/>
      <c r="Q22" s="55"/>
      <c r="R22" s="55"/>
      <c r="S22" s="55"/>
    </row>
    <row r="23" spans="1:19" ht="20.25" customHeight="1">
      <c r="A23" s="55"/>
      <c r="B23" s="55"/>
      <c r="C23" s="55"/>
      <c r="D23" s="459"/>
      <c r="E23" s="460"/>
      <c r="F23" s="56" t="s">
        <v>55</v>
      </c>
      <c r="G23" s="463"/>
      <c r="H23" s="463"/>
      <c r="I23" s="464"/>
      <c r="J23" s="464"/>
      <c r="K23" s="56" t="s">
        <v>55</v>
      </c>
      <c r="L23" s="463"/>
      <c r="M23" s="463"/>
      <c r="N23" s="55"/>
      <c r="O23" s="55"/>
      <c r="P23" s="55"/>
      <c r="Q23" s="55"/>
      <c r="R23" s="55"/>
      <c r="S23" s="55"/>
    </row>
    <row r="24" spans="1:19" ht="21.75" customHeight="1">
      <c r="A24" s="55"/>
      <c r="B24" s="55"/>
      <c r="C24" s="55"/>
      <c r="D24" s="461"/>
      <c r="E24" s="462"/>
      <c r="F24" s="56" t="s">
        <v>56</v>
      </c>
      <c r="G24" s="463"/>
      <c r="H24" s="463"/>
      <c r="I24" s="464"/>
      <c r="J24" s="464"/>
      <c r="K24" s="56" t="s">
        <v>56</v>
      </c>
      <c r="L24" s="463"/>
      <c r="M24" s="463"/>
      <c r="N24" s="55"/>
      <c r="O24" s="55"/>
      <c r="P24" s="55"/>
      <c r="Q24" s="55"/>
      <c r="R24" s="55"/>
      <c r="S24" s="55"/>
    </row>
  </sheetData>
  <mergeCells count="26">
    <mergeCell ref="C7:E7"/>
    <mergeCell ref="G7:S7"/>
    <mergeCell ref="B8:B9"/>
    <mergeCell ref="C8:C9"/>
    <mergeCell ref="D8:D9"/>
    <mergeCell ref="E8:G8"/>
    <mergeCell ref="H8:J8"/>
    <mergeCell ref="K8:M8"/>
    <mergeCell ref="N8:P8"/>
    <mergeCell ref="Q8:S8"/>
    <mergeCell ref="B11:C11"/>
    <mergeCell ref="B16:C16"/>
    <mergeCell ref="B19:S19"/>
    <mergeCell ref="D22:E24"/>
    <mergeCell ref="G22:H22"/>
    <mergeCell ref="I22:J24"/>
    <mergeCell ref="L22:M22"/>
    <mergeCell ref="G23:H23"/>
    <mergeCell ref="L23:M23"/>
    <mergeCell ref="G24:H24"/>
    <mergeCell ref="L24:M24"/>
    <mergeCell ref="B3:S3"/>
    <mergeCell ref="B4:S4"/>
    <mergeCell ref="B5:S5"/>
    <mergeCell ref="C6:E6"/>
    <mergeCell ref="G6:S6"/>
  </mergeCells>
  <pageMargins left="0" right="0" top="0" bottom="0" header="0" footer="0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2:U21"/>
  <sheetViews>
    <sheetView zoomScaleNormal="100" workbookViewId="0">
      <selection activeCell="A2" sqref="A2:U22"/>
    </sheetView>
  </sheetViews>
  <sheetFormatPr defaultColWidth="9.140625" defaultRowHeight="15"/>
  <cols>
    <col min="1" max="1" width="3.28515625" style="81" customWidth="1"/>
    <col min="2" max="2" width="0.140625" style="81" customWidth="1"/>
    <col min="3" max="3" width="9" style="81" customWidth="1"/>
    <col min="4" max="4" width="9.140625" style="81" customWidth="1"/>
    <col min="5" max="5" width="23.28515625" style="81" customWidth="1"/>
    <col min="6" max="6" width="8.140625" style="81" customWidth="1"/>
    <col min="7" max="7" width="33.28515625" style="81" customWidth="1"/>
    <col min="8" max="8" width="0.140625" style="81" customWidth="1"/>
    <col min="9" max="9" width="18.28515625" style="81" customWidth="1"/>
    <col min="10" max="10" width="7.85546875" style="81" customWidth="1"/>
    <col min="11" max="11" width="13.85546875" style="81" customWidth="1"/>
    <col min="12" max="13" width="12.7109375" style="81" customWidth="1"/>
    <col min="14" max="14" width="11.85546875" style="81" customWidth="1"/>
    <col min="15" max="15" width="11.7109375" style="81" customWidth="1"/>
    <col min="16" max="16" width="11.85546875" style="81" customWidth="1"/>
    <col min="17" max="17" width="11.140625" style="81" customWidth="1"/>
    <col min="18" max="18" width="14.42578125" style="81" hidden="1" customWidth="1"/>
    <col min="19" max="19" width="11" style="81" customWidth="1"/>
    <col min="20" max="20" width="10.28515625" style="81" customWidth="1"/>
    <col min="21" max="21" width="10.85546875" style="81" customWidth="1"/>
    <col min="22" max="16384" width="9.140625" style="81"/>
  </cols>
  <sheetData>
    <row r="2" spans="1:21">
      <c r="A2" s="82"/>
      <c r="B2" s="82"/>
      <c r="C2" s="107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15.75">
      <c r="A3" s="82"/>
      <c r="B3" s="82"/>
      <c r="C3" s="477" t="s">
        <v>168</v>
      </c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</row>
    <row r="4" spans="1:21" ht="15.75" thickBot="1">
      <c r="A4" s="82"/>
      <c r="B4" s="82"/>
      <c r="C4" s="478" t="s">
        <v>247</v>
      </c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</row>
    <row r="5" spans="1:21" ht="16.5" thickTop="1" thickBot="1">
      <c r="A5" s="483"/>
      <c r="B5" s="483"/>
      <c r="C5" s="484" t="s">
        <v>193</v>
      </c>
      <c r="D5" s="481" t="s">
        <v>24</v>
      </c>
      <c r="E5" s="481" t="s">
        <v>103</v>
      </c>
      <c r="F5" s="481" t="s">
        <v>167</v>
      </c>
      <c r="G5" s="479" t="s">
        <v>152</v>
      </c>
      <c r="H5" s="479"/>
      <c r="I5" s="481" t="s">
        <v>101</v>
      </c>
      <c r="J5" s="481" t="s">
        <v>166</v>
      </c>
      <c r="K5" s="472" t="s">
        <v>84</v>
      </c>
      <c r="L5" s="472"/>
      <c r="M5" s="472"/>
      <c r="N5" s="472"/>
      <c r="O5" s="472"/>
      <c r="P5" s="472"/>
      <c r="Q5" s="472"/>
      <c r="R5" s="472"/>
      <c r="S5" s="472"/>
      <c r="T5" s="472"/>
      <c r="U5" s="472"/>
    </row>
    <row r="6" spans="1:21" ht="16.5" thickTop="1" thickBot="1">
      <c r="A6" s="82"/>
      <c r="B6" s="82"/>
      <c r="C6" s="484"/>
      <c r="D6" s="481"/>
      <c r="E6" s="481"/>
      <c r="F6" s="481"/>
      <c r="G6" s="479"/>
      <c r="H6" s="479"/>
      <c r="I6" s="481"/>
      <c r="J6" s="481"/>
      <c r="K6" s="473" t="s">
        <v>65</v>
      </c>
      <c r="L6" s="106" t="s">
        <v>44</v>
      </c>
      <c r="M6" s="106" t="s">
        <v>46</v>
      </c>
      <c r="N6" s="106" t="s">
        <v>29</v>
      </c>
      <c r="O6" s="106" t="s">
        <v>31</v>
      </c>
      <c r="P6" s="106" t="s">
        <v>33</v>
      </c>
      <c r="Q6" s="475" t="s">
        <v>35</v>
      </c>
      <c r="R6" s="475"/>
      <c r="S6" s="106" t="s">
        <v>37</v>
      </c>
      <c r="T6" s="106" t="s">
        <v>39</v>
      </c>
      <c r="U6" s="105" t="s">
        <v>41</v>
      </c>
    </row>
    <row r="7" spans="1:21" ht="37.5" thickTop="1" thickBot="1">
      <c r="A7" s="82"/>
      <c r="B7" s="82"/>
      <c r="C7" s="485"/>
      <c r="D7" s="482"/>
      <c r="E7" s="482"/>
      <c r="F7" s="482"/>
      <c r="G7" s="480"/>
      <c r="H7" s="480"/>
      <c r="I7" s="482"/>
      <c r="J7" s="482"/>
      <c r="K7" s="474"/>
      <c r="L7" s="104" t="s">
        <v>82</v>
      </c>
      <c r="M7" s="104" t="s">
        <v>81</v>
      </c>
      <c r="N7" s="104" t="s">
        <v>80</v>
      </c>
      <c r="O7" s="104" t="s">
        <v>79</v>
      </c>
      <c r="P7" s="104" t="s">
        <v>78</v>
      </c>
      <c r="Q7" s="476" t="s">
        <v>77</v>
      </c>
      <c r="R7" s="476"/>
      <c r="S7" s="104" t="s">
        <v>76</v>
      </c>
      <c r="T7" s="104" t="s">
        <v>75</v>
      </c>
      <c r="U7" s="103" t="s">
        <v>165</v>
      </c>
    </row>
    <row r="8" spans="1:21" ht="27" customHeight="1" thickTop="1" thickBot="1">
      <c r="A8" s="82"/>
      <c r="B8" s="82"/>
      <c r="C8" s="102">
        <v>1026088</v>
      </c>
      <c r="D8" s="329" t="s">
        <v>205</v>
      </c>
      <c r="E8" s="327" t="s">
        <v>246</v>
      </c>
      <c r="F8" s="101" t="s">
        <v>206</v>
      </c>
      <c r="G8" s="486" t="s">
        <v>265</v>
      </c>
      <c r="H8" s="486"/>
      <c r="I8" s="100" t="s">
        <v>67</v>
      </c>
      <c r="J8" s="99">
        <v>1</v>
      </c>
      <c r="K8" s="99">
        <f t="shared" ref="K8:K13" si="0">SUM(L8:U8)</f>
        <v>81420000</v>
      </c>
      <c r="L8" s="17">
        <v>0</v>
      </c>
      <c r="M8" s="17">
        <v>0</v>
      </c>
      <c r="N8" s="17">
        <v>33400000</v>
      </c>
      <c r="O8" s="17">
        <v>5600000</v>
      </c>
      <c r="P8" s="17">
        <v>42420000</v>
      </c>
      <c r="Q8" s="17">
        <v>0</v>
      </c>
      <c r="R8" s="17">
        <v>0</v>
      </c>
      <c r="S8" s="17">
        <v>0</v>
      </c>
      <c r="T8" s="17">
        <v>0</v>
      </c>
      <c r="U8" s="16">
        <v>0</v>
      </c>
    </row>
    <row r="9" spans="1:21" ht="27" customHeight="1" thickTop="1" thickBot="1">
      <c r="A9" s="82"/>
      <c r="B9" s="82"/>
      <c r="C9" s="98">
        <v>1026088</v>
      </c>
      <c r="D9" s="330" t="s">
        <v>205</v>
      </c>
      <c r="E9" s="327" t="s">
        <v>246</v>
      </c>
      <c r="F9" s="101" t="s">
        <v>206</v>
      </c>
      <c r="G9" s="486" t="s">
        <v>265</v>
      </c>
      <c r="H9" s="486"/>
      <c r="I9" s="96" t="s">
        <v>66</v>
      </c>
      <c r="J9" s="95">
        <v>1</v>
      </c>
      <c r="K9" s="95">
        <f t="shared" si="0"/>
        <v>91380000</v>
      </c>
      <c r="L9" s="17">
        <v>0</v>
      </c>
      <c r="M9" s="17">
        <v>7910000</v>
      </c>
      <c r="N9" s="17">
        <v>33400000</v>
      </c>
      <c r="O9" s="17">
        <v>5600000</v>
      </c>
      <c r="P9" s="17">
        <v>33120000</v>
      </c>
      <c r="Q9" s="17">
        <v>0</v>
      </c>
      <c r="R9" s="17">
        <v>0</v>
      </c>
      <c r="S9" s="17">
        <v>11300000</v>
      </c>
      <c r="T9" s="17">
        <v>0</v>
      </c>
      <c r="U9" s="16">
        <v>50000</v>
      </c>
    </row>
    <row r="10" spans="1:21" ht="27" customHeight="1" thickTop="1" thickBot="1">
      <c r="A10" s="82"/>
      <c r="B10" s="82"/>
      <c r="C10" s="98">
        <v>1026088</v>
      </c>
      <c r="D10" s="329" t="s">
        <v>205</v>
      </c>
      <c r="E10" s="327" t="s">
        <v>246</v>
      </c>
      <c r="F10" s="101" t="s">
        <v>206</v>
      </c>
      <c r="G10" s="486" t="s">
        <v>265</v>
      </c>
      <c r="H10" s="486"/>
      <c r="I10" s="96" t="s">
        <v>62</v>
      </c>
      <c r="J10" s="95">
        <v>1</v>
      </c>
      <c r="K10" s="95">
        <f t="shared" si="0"/>
        <v>22694738</v>
      </c>
      <c r="L10" s="17">
        <v>0</v>
      </c>
      <c r="M10" s="17">
        <f>+'Aneksi nr.1.2'!I9</f>
        <v>0</v>
      </c>
      <c r="N10" s="17">
        <f>+'Aneksi nr.1.2'!J9</f>
        <v>9017106</v>
      </c>
      <c r="O10" s="17">
        <f>+'Aneksi nr.1.2'!K9</f>
        <v>1485341</v>
      </c>
      <c r="P10" s="17">
        <f>+'Aneksi nr.1.2'!L9</f>
        <v>8022291</v>
      </c>
      <c r="Q10" s="17">
        <v>0</v>
      </c>
      <c r="R10" s="17">
        <v>0</v>
      </c>
      <c r="S10" s="17">
        <v>4140000</v>
      </c>
      <c r="T10" s="17">
        <v>0</v>
      </c>
      <c r="U10" s="16">
        <v>30000</v>
      </c>
    </row>
    <row r="11" spans="1:21" ht="27" customHeight="1" thickTop="1" thickBot="1">
      <c r="A11" s="82"/>
      <c r="B11" s="82"/>
      <c r="C11" s="98"/>
      <c r="D11" s="97"/>
      <c r="E11" s="327" t="s">
        <v>246</v>
      </c>
      <c r="F11" s="97"/>
      <c r="G11" s="487" t="s">
        <v>164</v>
      </c>
      <c r="H11" s="487"/>
      <c r="I11" s="249" t="s">
        <v>67</v>
      </c>
      <c r="J11" s="250">
        <v>1</v>
      </c>
      <c r="K11" s="250">
        <f t="shared" si="0"/>
        <v>81420000</v>
      </c>
      <c r="L11" s="244">
        <v>0</v>
      </c>
      <c r="M11" s="244">
        <v>0</v>
      </c>
      <c r="N11" s="244">
        <f>N8</f>
        <v>33400000</v>
      </c>
      <c r="O11" s="244">
        <f>O8</f>
        <v>5600000</v>
      </c>
      <c r="P11" s="244">
        <v>42420000</v>
      </c>
      <c r="Q11" s="244">
        <v>0</v>
      </c>
      <c r="R11" s="244">
        <v>0</v>
      </c>
      <c r="S11" s="244">
        <v>0</v>
      </c>
      <c r="T11" s="244">
        <v>0</v>
      </c>
      <c r="U11" s="245">
        <f>U8</f>
        <v>0</v>
      </c>
    </row>
    <row r="12" spans="1:21" ht="27" customHeight="1" thickTop="1" thickBot="1">
      <c r="A12" s="82"/>
      <c r="B12" s="82"/>
      <c r="C12" s="98"/>
      <c r="D12" s="97"/>
      <c r="E12" s="327" t="s">
        <v>246</v>
      </c>
      <c r="F12" s="97"/>
      <c r="G12" s="487" t="s">
        <v>164</v>
      </c>
      <c r="H12" s="487"/>
      <c r="I12" s="249" t="s">
        <v>66</v>
      </c>
      <c r="J12" s="250">
        <v>1</v>
      </c>
      <c r="K12" s="250">
        <f t="shared" si="0"/>
        <v>91380000</v>
      </c>
      <c r="L12" s="244">
        <v>0</v>
      </c>
      <c r="M12" s="244">
        <f>M9</f>
        <v>7910000</v>
      </c>
      <c r="N12" s="244">
        <f>+N9</f>
        <v>33400000</v>
      </c>
      <c r="O12" s="244">
        <f t="shared" ref="O12:P12" si="1">+O9</f>
        <v>5600000</v>
      </c>
      <c r="P12" s="244">
        <f t="shared" si="1"/>
        <v>33120000</v>
      </c>
      <c r="Q12" s="244">
        <v>0</v>
      </c>
      <c r="R12" s="244">
        <v>0</v>
      </c>
      <c r="S12" s="244">
        <f>S9</f>
        <v>11300000</v>
      </c>
      <c r="T12" s="244">
        <v>0</v>
      </c>
      <c r="U12" s="245">
        <f>U9</f>
        <v>50000</v>
      </c>
    </row>
    <row r="13" spans="1:21" ht="27" customHeight="1" thickTop="1" thickBot="1">
      <c r="A13" s="82"/>
      <c r="B13" s="82"/>
      <c r="C13" s="98"/>
      <c r="D13" s="97"/>
      <c r="E13" s="327" t="s">
        <v>246</v>
      </c>
      <c r="F13" s="97"/>
      <c r="G13" s="487" t="s">
        <v>164</v>
      </c>
      <c r="H13" s="487"/>
      <c r="I13" s="249" t="s">
        <v>62</v>
      </c>
      <c r="J13" s="250">
        <v>1</v>
      </c>
      <c r="K13" s="250">
        <f t="shared" si="0"/>
        <v>22694738</v>
      </c>
      <c r="L13" s="244">
        <v>0</v>
      </c>
      <c r="M13" s="244">
        <f>+M10</f>
        <v>0</v>
      </c>
      <c r="N13" s="244">
        <f t="shared" ref="N13:P13" si="2">+N10</f>
        <v>9017106</v>
      </c>
      <c r="O13" s="244">
        <f t="shared" si="2"/>
        <v>1485341</v>
      </c>
      <c r="P13" s="244">
        <f t="shared" si="2"/>
        <v>8022291</v>
      </c>
      <c r="Q13" s="244">
        <v>0</v>
      </c>
      <c r="R13" s="244">
        <v>0</v>
      </c>
      <c r="S13" s="244">
        <f>S10</f>
        <v>4140000</v>
      </c>
      <c r="T13" s="244">
        <v>0</v>
      </c>
      <c r="U13" s="245">
        <v>30000</v>
      </c>
    </row>
    <row r="14" spans="1:21" ht="15.75" thickTop="1">
      <c r="A14" s="82"/>
      <c r="B14" s="82"/>
      <c r="C14" s="98"/>
      <c r="D14" s="97"/>
      <c r="E14" s="327" t="s">
        <v>246</v>
      </c>
      <c r="F14" s="97"/>
      <c r="G14" s="488" t="s">
        <v>109</v>
      </c>
      <c r="H14" s="488"/>
      <c r="I14" s="96" t="s">
        <v>62</v>
      </c>
      <c r="J14" s="95"/>
      <c r="K14" s="95"/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489">
        <v>0</v>
      </c>
      <c r="R14" s="489"/>
      <c r="S14" s="95">
        <v>0</v>
      </c>
      <c r="T14" s="95">
        <v>0</v>
      </c>
      <c r="U14" s="94">
        <v>0</v>
      </c>
    </row>
    <row r="15" spans="1:21" ht="26.25" customHeight="1" thickBot="1">
      <c r="A15" s="82"/>
      <c r="B15" s="82"/>
      <c r="C15" s="93"/>
      <c r="D15" s="91"/>
      <c r="E15" s="92"/>
      <c r="F15" s="91"/>
      <c r="G15" s="490" t="s">
        <v>163</v>
      </c>
      <c r="H15" s="490"/>
      <c r="I15" s="90" t="s">
        <v>62</v>
      </c>
      <c r="J15" s="89"/>
      <c r="K15" s="89"/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491">
        <v>0</v>
      </c>
      <c r="R15" s="491"/>
      <c r="S15" s="89">
        <v>0</v>
      </c>
      <c r="T15" s="89">
        <v>0</v>
      </c>
      <c r="U15" s="88">
        <v>0</v>
      </c>
    </row>
    <row r="16" spans="1:21" ht="26.25" customHeight="1" thickTop="1">
      <c r="A16" s="82"/>
      <c r="B16" s="82"/>
      <c r="C16" s="209"/>
      <c r="D16" s="209"/>
      <c r="E16" s="210"/>
      <c r="F16" s="209"/>
      <c r="G16" s="210"/>
      <c r="H16" s="210"/>
      <c r="I16" s="211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</row>
    <row r="17" spans="1:21" ht="23.25" customHeight="1">
      <c r="A17" s="82"/>
      <c r="B17" s="492"/>
      <c r="C17" s="49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</row>
    <row r="18" spans="1:21" ht="21" customHeight="1">
      <c r="A18" s="82"/>
      <c r="B18" s="82"/>
      <c r="C18" s="82"/>
      <c r="D18" s="82"/>
      <c r="E18" s="502" t="s">
        <v>58</v>
      </c>
      <c r="F18" s="503"/>
      <c r="G18" s="86" t="s">
        <v>257</v>
      </c>
      <c r="H18" s="85"/>
      <c r="I18" s="493" t="s">
        <v>194</v>
      </c>
      <c r="J18" s="87" t="s">
        <v>54</v>
      </c>
      <c r="K18" s="496" t="s">
        <v>239</v>
      </c>
      <c r="L18" s="497"/>
      <c r="M18" s="83"/>
      <c r="N18" s="83"/>
      <c r="O18" s="83"/>
      <c r="P18" s="83"/>
      <c r="Q18" s="83"/>
      <c r="R18" s="82"/>
      <c r="S18" s="82"/>
      <c r="T18" s="82"/>
      <c r="U18" s="82"/>
    </row>
    <row r="19" spans="1:21" ht="22.5" customHeight="1">
      <c r="A19" s="82"/>
      <c r="B19" s="82"/>
      <c r="C19" s="82"/>
      <c r="D19" s="82"/>
      <c r="E19" s="504"/>
      <c r="F19" s="505"/>
      <c r="G19" s="86" t="s">
        <v>55</v>
      </c>
      <c r="H19" s="85"/>
      <c r="I19" s="494"/>
      <c r="J19" s="85" t="s">
        <v>55</v>
      </c>
      <c r="K19" s="498"/>
      <c r="L19" s="499"/>
      <c r="M19" s="83"/>
      <c r="N19" s="83"/>
      <c r="O19" s="83"/>
      <c r="P19" s="83"/>
      <c r="Q19" s="83"/>
      <c r="R19" s="82"/>
      <c r="S19" s="82"/>
      <c r="T19" s="82"/>
      <c r="U19" s="82"/>
    </row>
    <row r="20" spans="1:21" ht="24.75" customHeight="1">
      <c r="A20" s="82"/>
      <c r="B20" s="82"/>
      <c r="C20" s="82"/>
      <c r="D20" s="82"/>
      <c r="E20" s="506"/>
      <c r="F20" s="507"/>
      <c r="G20" s="86" t="s">
        <v>56</v>
      </c>
      <c r="H20" s="85"/>
      <c r="I20" s="495"/>
      <c r="J20" s="84" t="s">
        <v>56</v>
      </c>
      <c r="K20" s="500"/>
      <c r="L20" s="501"/>
      <c r="M20" s="83"/>
      <c r="N20" s="83"/>
      <c r="O20" s="83"/>
      <c r="P20" s="83"/>
      <c r="Q20" s="83"/>
      <c r="R20" s="82"/>
      <c r="S20" s="82"/>
      <c r="T20" s="82"/>
      <c r="U20" s="82"/>
    </row>
    <row r="21" spans="1:21">
      <c r="A21" s="82"/>
      <c r="B21" s="82"/>
      <c r="C21" s="492"/>
      <c r="D21" s="49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</row>
  </sheetData>
  <mergeCells count="31">
    <mergeCell ref="B17:C17"/>
    <mergeCell ref="C21:D21"/>
    <mergeCell ref="I18:I20"/>
    <mergeCell ref="K18:L18"/>
    <mergeCell ref="K19:L19"/>
    <mergeCell ref="K20:L20"/>
    <mergeCell ref="E18:F20"/>
    <mergeCell ref="G13:H13"/>
    <mergeCell ref="G14:H14"/>
    <mergeCell ref="Q14:R14"/>
    <mergeCell ref="G15:H15"/>
    <mergeCell ref="Q15:R15"/>
    <mergeCell ref="G8:H8"/>
    <mergeCell ref="G9:H9"/>
    <mergeCell ref="G10:H10"/>
    <mergeCell ref="G11:H11"/>
    <mergeCell ref="G12:H12"/>
    <mergeCell ref="A5:B5"/>
    <mergeCell ref="C5:C7"/>
    <mergeCell ref="D5:D7"/>
    <mergeCell ref="E5:E7"/>
    <mergeCell ref="F5:F7"/>
    <mergeCell ref="K5:U5"/>
    <mergeCell ref="K6:K7"/>
    <mergeCell ref="Q6:R6"/>
    <mergeCell ref="Q7:R7"/>
    <mergeCell ref="C3:U3"/>
    <mergeCell ref="C4:U4"/>
    <mergeCell ref="G5:H7"/>
    <mergeCell ref="I5:I7"/>
    <mergeCell ref="J5:J7"/>
  </mergeCells>
  <pageMargins left="0" right="0" top="0" bottom="0" header="0" footer="0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M71"/>
  <sheetViews>
    <sheetView topLeftCell="A46" workbookViewId="0">
      <selection activeCell="C2" sqref="A2:M72"/>
    </sheetView>
  </sheetViews>
  <sheetFormatPr defaultColWidth="9.140625" defaultRowHeight="15"/>
  <cols>
    <col min="1" max="1" width="3.28515625" style="110" customWidth="1"/>
    <col min="2" max="2" width="0.140625" style="110" customWidth="1"/>
    <col min="3" max="3" width="10.85546875" style="110" customWidth="1"/>
    <col min="4" max="4" width="8.140625" style="110" customWidth="1"/>
    <col min="5" max="5" width="33" style="110" customWidth="1"/>
    <col min="6" max="6" width="7" style="110" customWidth="1"/>
    <col min="7" max="7" width="10" style="110" customWidth="1"/>
    <col min="8" max="8" width="35.85546875" style="110" customWidth="1"/>
    <col min="9" max="9" width="15.7109375" style="110" customWidth="1"/>
    <col min="10" max="10" width="10.5703125" style="110" customWidth="1"/>
    <col min="11" max="11" width="10.28515625" style="110" customWidth="1"/>
    <col min="12" max="12" width="10.5703125" style="110" customWidth="1"/>
    <col min="13" max="13" width="11.42578125" style="110" customWidth="1"/>
    <col min="14" max="16384" width="9.140625" style="110"/>
  </cols>
  <sheetData>
    <row r="1" spans="1:13">
      <c r="A1" s="108"/>
      <c r="B1" s="108"/>
      <c r="C1" s="109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33.75" customHeight="1" thickBot="1">
      <c r="A2" s="108"/>
      <c r="B2" s="108"/>
      <c r="C2" s="510" t="s">
        <v>178</v>
      </c>
      <c r="D2" s="511"/>
      <c r="E2" s="511"/>
      <c r="F2" s="511"/>
      <c r="G2" s="511"/>
      <c r="H2" s="511"/>
      <c r="I2" s="511"/>
      <c r="J2" s="511"/>
      <c r="K2" s="511"/>
      <c r="L2" s="511"/>
      <c r="M2" s="511"/>
    </row>
    <row r="3" spans="1:13" ht="35.25" customHeight="1" thickTop="1">
      <c r="A3" s="509"/>
      <c r="B3" s="509"/>
      <c r="C3" s="111" t="s">
        <v>209</v>
      </c>
      <c r="D3" s="112" t="s">
        <v>174</v>
      </c>
      <c r="E3" s="112" t="s">
        <v>175</v>
      </c>
      <c r="F3" s="112" t="s">
        <v>173</v>
      </c>
      <c r="G3" s="112" t="s">
        <v>176</v>
      </c>
      <c r="H3" s="112" t="s">
        <v>177</v>
      </c>
      <c r="I3" s="112" t="s">
        <v>172</v>
      </c>
      <c r="J3" s="113">
        <v>2022</v>
      </c>
      <c r="K3" s="113">
        <v>2023</v>
      </c>
      <c r="L3" s="113">
        <v>2024</v>
      </c>
      <c r="M3" s="331" t="s">
        <v>259</v>
      </c>
    </row>
    <row r="4" spans="1:13">
      <c r="A4" s="108"/>
      <c r="B4" s="108"/>
      <c r="C4" s="129">
        <v>1026088</v>
      </c>
      <c r="D4" s="251" t="s">
        <v>205</v>
      </c>
      <c r="E4" s="131" t="s">
        <v>258</v>
      </c>
      <c r="F4" s="130"/>
      <c r="G4" s="130" t="s">
        <v>206</v>
      </c>
      <c r="H4" s="132" t="s">
        <v>198</v>
      </c>
      <c r="I4" s="133" t="s">
        <v>179</v>
      </c>
      <c r="J4" s="256">
        <v>30</v>
      </c>
      <c r="K4" s="256">
        <v>22</v>
      </c>
      <c r="L4" s="256">
        <v>14</v>
      </c>
      <c r="M4" s="254">
        <v>25</v>
      </c>
    </row>
    <row r="5" spans="1:13" ht="24">
      <c r="A5" s="108"/>
      <c r="B5" s="108"/>
      <c r="C5" s="114">
        <v>1026088</v>
      </c>
      <c r="D5" s="251" t="s">
        <v>205</v>
      </c>
      <c r="E5" s="131" t="s">
        <v>258</v>
      </c>
      <c r="F5" s="115"/>
      <c r="G5" s="130" t="s">
        <v>206</v>
      </c>
      <c r="H5" s="132" t="s">
        <v>198</v>
      </c>
      <c r="I5" s="117" t="s">
        <v>180</v>
      </c>
      <c r="J5" s="255">
        <v>102420000</v>
      </c>
      <c r="K5" s="255">
        <v>42420000</v>
      </c>
      <c r="L5" s="255">
        <v>42420000</v>
      </c>
      <c r="M5" s="253">
        <v>42420000</v>
      </c>
    </row>
    <row r="6" spans="1:13">
      <c r="A6" s="108"/>
      <c r="B6" s="108"/>
      <c r="C6" s="114">
        <v>1026088</v>
      </c>
      <c r="D6" s="251" t="s">
        <v>205</v>
      </c>
      <c r="E6" s="131" t="s">
        <v>258</v>
      </c>
      <c r="F6" s="115"/>
      <c r="G6" s="130" t="s">
        <v>206</v>
      </c>
      <c r="H6" s="132" t="s">
        <v>198</v>
      </c>
      <c r="I6" s="117" t="s">
        <v>181</v>
      </c>
      <c r="J6" s="255">
        <f>+J5/J4</f>
        <v>3414000</v>
      </c>
      <c r="K6" s="255">
        <f t="shared" ref="K6:L6" si="0">+K5/K4</f>
        <v>1928181.8181818181</v>
      </c>
      <c r="L6" s="255">
        <f t="shared" si="0"/>
        <v>3030000</v>
      </c>
      <c r="M6" s="253">
        <f>+M5/M4</f>
        <v>1696800</v>
      </c>
    </row>
    <row r="7" spans="1:13" ht="24">
      <c r="A7" s="108"/>
      <c r="B7" s="108"/>
      <c r="C7" s="114"/>
      <c r="D7" s="251"/>
      <c r="E7" s="116"/>
      <c r="F7" s="115"/>
      <c r="G7" s="130"/>
      <c r="H7" s="121" t="s">
        <v>171</v>
      </c>
      <c r="I7" s="122"/>
      <c r="J7" s="123"/>
      <c r="K7" s="123">
        <f>+K5-J5</f>
        <v>-60000000</v>
      </c>
      <c r="L7" s="123">
        <f>L6-K6</f>
        <v>1101818.1818181819</v>
      </c>
      <c r="M7" s="124">
        <f>M6-L6</f>
        <v>-1333200</v>
      </c>
    </row>
    <row r="8" spans="1:13" ht="24">
      <c r="A8" s="108"/>
      <c r="B8" s="108"/>
      <c r="C8" s="114">
        <v>1026088</v>
      </c>
      <c r="D8" s="251" t="s">
        <v>205</v>
      </c>
      <c r="E8" s="116" t="s">
        <v>258</v>
      </c>
      <c r="F8" s="115"/>
      <c r="G8" s="130" t="s">
        <v>206</v>
      </c>
      <c r="H8" s="132" t="s">
        <v>198</v>
      </c>
      <c r="I8" s="118" t="s">
        <v>182</v>
      </c>
      <c r="J8" s="255">
        <v>30</v>
      </c>
      <c r="K8" s="255">
        <v>27</v>
      </c>
      <c r="L8" s="255">
        <v>14</v>
      </c>
      <c r="M8" s="253">
        <v>28</v>
      </c>
    </row>
    <row r="9" spans="1:13" ht="24">
      <c r="A9" s="108"/>
      <c r="B9" s="108"/>
      <c r="C9" s="114">
        <v>1026088</v>
      </c>
      <c r="D9" s="251" t="s">
        <v>205</v>
      </c>
      <c r="E9" s="116" t="s">
        <v>258</v>
      </c>
      <c r="F9" s="115"/>
      <c r="G9" s="130" t="s">
        <v>206</v>
      </c>
      <c r="H9" s="132" t="s">
        <v>198</v>
      </c>
      <c r="I9" s="117" t="s">
        <v>183</v>
      </c>
      <c r="J9" s="255">
        <v>102420000</v>
      </c>
      <c r="K9" s="255">
        <v>72420000</v>
      </c>
      <c r="L9" s="255">
        <v>42420000</v>
      </c>
      <c r="M9" s="253">
        <f>42420000+2000000</f>
        <v>44420000</v>
      </c>
    </row>
    <row r="10" spans="1:13" ht="24">
      <c r="A10" s="108"/>
      <c r="B10" s="108"/>
      <c r="C10" s="114">
        <v>1026088</v>
      </c>
      <c r="D10" s="251" t="s">
        <v>205</v>
      </c>
      <c r="E10" s="116" t="s">
        <v>258</v>
      </c>
      <c r="F10" s="115"/>
      <c r="G10" s="130" t="s">
        <v>206</v>
      </c>
      <c r="H10" s="132" t="s">
        <v>198</v>
      </c>
      <c r="I10" s="117" t="s">
        <v>184</v>
      </c>
      <c r="J10" s="255">
        <f>+J9/J8</f>
        <v>3414000</v>
      </c>
      <c r="K10" s="255">
        <f t="shared" ref="K10:M10" si="1">+K9/K8</f>
        <v>2682222.222222222</v>
      </c>
      <c r="L10" s="255">
        <f t="shared" si="1"/>
        <v>3030000</v>
      </c>
      <c r="M10" s="255">
        <f t="shared" si="1"/>
        <v>1586428.5714285714</v>
      </c>
    </row>
    <row r="11" spans="1:13" ht="24">
      <c r="A11" s="108"/>
      <c r="B11" s="108"/>
      <c r="C11" s="114"/>
      <c r="D11" s="251"/>
      <c r="E11" s="116"/>
      <c r="F11" s="115"/>
      <c r="G11" s="130"/>
      <c r="H11" s="121" t="s">
        <v>170</v>
      </c>
      <c r="I11" s="122"/>
      <c r="J11" s="123"/>
      <c r="K11" s="123">
        <f>+K9-J9</f>
        <v>-30000000</v>
      </c>
      <c r="L11" s="123">
        <f>+L9-K9</f>
        <v>-30000000</v>
      </c>
      <c r="M11" s="124">
        <f>+M9-L9</f>
        <v>2000000</v>
      </c>
    </row>
    <row r="12" spans="1:13">
      <c r="A12" s="108"/>
      <c r="B12" s="108"/>
      <c r="C12" s="114">
        <v>1026088</v>
      </c>
      <c r="D12" s="251" t="s">
        <v>205</v>
      </c>
      <c r="E12" s="116" t="s">
        <v>258</v>
      </c>
      <c r="F12" s="115"/>
      <c r="G12" s="130" t="s">
        <v>206</v>
      </c>
      <c r="H12" s="132" t="s">
        <v>198</v>
      </c>
      <c r="I12" s="118" t="s">
        <v>185</v>
      </c>
      <c r="J12" s="255">
        <v>27</v>
      </c>
      <c r="K12" s="255">
        <v>12</v>
      </c>
      <c r="L12" s="255">
        <v>51</v>
      </c>
      <c r="M12" s="120">
        <v>40</v>
      </c>
    </row>
    <row r="13" spans="1:13" ht="24">
      <c r="A13" s="108"/>
      <c r="B13" s="108"/>
      <c r="C13" s="114">
        <v>1026088</v>
      </c>
      <c r="D13" s="251" t="s">
        <v>205</v>
      </c>
      <c r="E13" s="116" t="s">
        <v>258</v>
      </c>
      <c r="F13" s="115"/>
      <c r="G13" s="130" t="s">
        <v>206</v>
      </c>
      <c r="H13" s="132" t="s">
        <v>198</v>
      </c>
      <c r="I13" s="117" t="s">
        <v>186</v>
      </c>
      <c r="J13" s="255">
        <v>90473597</v>
      </c>
      <c r="K13" s="255">
        <v>93788411</v>
      </c>
      <c r="L13" s="255">
        <v>42335929</v>
      </c>
      <c r="M13" s="253">
        <f>+'Aneksi nr.3.1'!P13</f>
        <v>8022291</v>
      </c>
    </row>
    <row r="14" spans="1:13" ht="24">
      <c r="A14" s="108"/>
      <c r="B14" s="108"/>
      <c r="C14" s="114">
        <v>1026088</v>
      </c>
      <c r="D14" s="251" t="s">
        <v>205</v>
      </c>
      <c r="E14" s="116" t="s">
        <v>258</v>
      </c>
      <c r="F14" s="115"/>
      <c r="G14" s="130" t="s">
        <v>206</v>
      </c>
      <c r="H14" s="132" t="s">
        <v>198</v>
      </c>
      <c r="I14" s="117" t="s">
        <v>187</v>
      </c>
      <c r="J14" s="255">
        <f>+J13/J12</f>
        <v>3350873.9629629632</v>
      </c>
      <c r="K14" s="255">
        <f t="shared" ref="K14:M14" si="2">+K13/K12</f>
        <v>7815700.916666667</v>
      </c>
      <c r="L14" s="255">
        <f t="shared" si="2"/>
        <v>830116.25490196084</v>
      </c>
      <c r="M14" s="255">
        <f t="shared" si="2"/>
        <v>200557.27499999999</v>
      </c>
    </row>
    <row r="15" spans="1:13" ht="21" customHeight="1">
      <c r="A15" s="108"/>
      <c r="B15" s="108"/>
      <c r="C15" s="114"/>
      <c r="D15" s="251"/>
      <c r="E15" s="116"/>
      <c r="F15" s="115"/>
      <c r="G15" s="115"/>
      <c r="H15" s="125" t="s">
        <v>169</v>
      </c>
      <c r="I15" s="121"/>
      <c r="J15" s="126"/>
      <c r="K15" s="126">
        <f>+K13-J13</f>
        <v>3314814</v>
      </c>
      <c r="L15" s="126">
        <f>+L13-K13</f>
        <v>-51452482</v>
      </c>
      <c r="M15" s="127">
        <f>+M13-L13</f>
        <v>-34313638</v>
      </c>
    </row>
    <row r="16" spans="1:13">
      <c r="A16" s="108"/>
      <c r="B16" s="108"/>
      <c r="C16" s="114">
        <v>1026088</v>
      </c>
      <c r="D16" s="251" t="s">
        <v>205</v>
      </c>
      <c r="E16" s="116" t="s">
        <v>258</v>
      </c>
      <c r="F16" s="115"/>
      <c r="G16" s="115" t="s">
        <v>197</v>
      </c>
      <c r="H16" s="117" t="s">
        <v>207</v>
      </c>
      <c r="I16" s="133" t="s">
        <v>179</v>
      </c>
      <c r="J16" s="119">
        <v>3</v>
      </c>
      <c r="K16" s="119">
        <v>0</v>
      </c>
      <c r="L16" s="119">
        <v>0</v>
      </c>
      <c r="M16" s="120">
        <v>0</v>
      </c>
    </row>
    <row r="17" spans="1:13" ht="24">
      <c r="A17" s="108"/>
      <c r="B17" s="108"/>
      <c r="C17" s="114">
        <v>1026088</v>
      </c>
      <c r="D17" s="251" t="s">
        <v>205</v>
      </c>
      <c r="E17" s="116" t="s">
        <v>258</v>
      </c>
      <c r="F17" s="115"/>
      <c r="G17" s="115" t="s">
        <v>197</v>
      </c>
      <c r="H17" s="117" t="s">
        <v>207</v>
      </c>
      <c r="I17" s="117" t="s">
        <v>180</v>
      </c>
      <c r="J17" s="119">
        <v>3000000</v>
      </c>
      <c r="K17" s="119">
        <v>0</v>
      </c>
      <c r="L17" s="119">
        <v>0</v>
      </c>
      <c r="M17" s="120">
        <v>0</v>
      </c>
    </row>
    <row r="18" spans="1:13">
      <c r="A18" s="108"/>
      <c r="B18" s="108"/>
      <c r="C18" s="114">
        <v>1026088</v>
      </c>
      <c r="D18" s="251" t="s">
        <v>205</v>
      </c>
      <c r="E18" s="116" t="s">
        <v>258</v>
      </c>
      <c r="F18" s="115"/>
      <c r="G18" s="115" t="s">
        <v>197</v>
      </c>
      <c r="H18" s="117" t="s">
        <v>207</v>
      </c>
      <c r="I18" s="117" t="s">
        <v>181</v>
      </c>
      <c r="J18" s="119">
        <v>1000000</v>
      </c>
      <c r="K18" s="119">
        <v>0</v>
      </c>
      <c r="L18" s="119">
        <v>0</v>
      </c>
      <c r="M18" s="120">
        <v>0</v>
      </c>
    </row>
    <row r="19" spans="1:13" ht="24">
      <c r="A19" s="108"/>
      <c r="B19" s="108"/>
      <c r="C19" s="114"/>
      <c r="D19" s="251"/>
      <c r="E19" s="116"/>
      <c r="F19" s="115"/>
      <c r="G19" s="115"/>
      <c r="H19" s="121" t="s">
        <v>171</v>
      </c>
      <c r="I19" s="122"/>
      <c r="J19" s="123"/>
      <c r="K19" s="123">
        <f>K17-J17</f>
        <v>-3000000</v>
      </c>
      <c r="L19" s="123">
        <f>L17-K17</f>
        <v>0</v>
      </c>
      <c r="M19" s="124">
        <f>M17-L17</f>
        <v>0</v>
      </c>
    </row>
    <row r="20" spans="1:13" ht="24">
      <c r="A20" s="108"/>
      <c r="B20" s="108"/>
      <c r="C20" s="114">
        <v>1026088</v>
      </c>
      <c r="D20" s="251" t="s">
        <v>205</v>
      </c>
      <c r="E20" s="116" t="s">
        <v>258</v>
      </c>
      <c r="F20" s="115"/>
      <c r="G20" s="115" t="s">
        <v>197</v>
      </c>
      <c r="H20" s="117" t="s">
        <v>207</v>
      </c>
      <c r="I20" s="118" t="s">
        <v>182</v>
      </c>
      <c r="J20" s="119">
        <v>3</v>
      </c>
      <c r="K20" s="119">
        <v>0</v>
      </c>
      <c r="L20" s="119">
        <v>0</v>
      </c>
      <c r="M20" s="120">
        <v>0</v>
      </c>
    </row>
    <row r="21" spans="1:13" ht="24">
      <c r="A21" s="108"/>
      <c r="B21" s="108"/>
      <c r="C21" s="114">
        <v>1026088</v>
      </c>
      <c r="D21" s="251" t="s">
        <v>205</v>
      </c>
      <c r="E21" s="116" t="s">
        <v>258</v>
      </c>
      <c r="F21" s="115"/>
      <c r="G21" s="115" t="s">
        <v>197</v>
      </c>
      <c r="H21" s="117" t="s">
        <v>207</v>
      </c>
      <c r="I21" s="117" t="s">
        <v>183</v>
      </c>
      <c r="J21" s="119">
        <v>3000000</v>
      </c>
      <c r="K21" s="119">
        <v>0</v>
      </c>
      <c r="L21" s="119">
        <v>0</v>
      </c>
      <c r="M21" s="120">
        <v>0</v>
      </c>
    </row>
    <row r="22" spans="1:13" ht="24">
      <c r="A22" s="108"/>
      <c r="B22" s="108"/>
      <c r="C22" s="114">
        <v>1026088</v>
      </c>
      <c r="D22" s="251" t="s">
        <v>205</v>
      </c>
      <c r="E22" s="116" t="s">
        <v>258</v>
      </c>
      <c r="F22" s="115"/>
      <c r="G22" s="115" t="s">
        <v>197</v>
      </c>
      <c r="H22" s="117" t="s">
        <v>207</v>
      </c>
      <c r="I22" s="117" t="s">
        <v>184</v>
      </c>
      <c r="J22" s="119">
        <v>1000000</v>
      </c>
      <c r="K22" s="119">
        <v>0</v>
      </c>
      <c r="L22" s="119">
        <v>0</v>
      </c>
      <c r="M22" s="120">
        <v>0</v>
      </c>
    </row>
    <row r="23" spans="1:13" ht="24">
      <c r="A23" s="108"/>
      <c r="B23" s="108"/>
      <c r="C23" s="114"/>
      <c r="D23" s="251"/>
      <c r="E23" s="116"/>
      <c r="F23" s="115"/>
      <c r="G23" s="115"/>
      <c r="H23" s="121" t="s">
        <v>170</v>
      </c>
      <c r="I23" s="122"/>
      <c r="J23" s="123"/>
      <c r="K23" s="123">
        <f>K21-J21</f>
        <v>-3000000</v>
      </c>
      <c r="L23" s="123">
        <v>0</v>
      </c>
      <c r="M23" s="124">
        <f>+M21-L21</f>
        <v>0</v>
      </c>
    </row>
    <row r="24" spans="1:13">
      <c r="A24" s="108"/>
      <c r="B24" s="108"/>
      <c r="C24" s="114">
        <v>1026088</v>
      </c>
      <c r="D24" s="251" t="s">
        <v>205</v>
      </c>
      <c r="E24" s="116" t="s">
        <v>258</v>
      </c>
      <c r="F24" s="115"/>
      <c r="G24" s="115" t="s">
        <v>197</v>
      </c>
      <c r="H24" s="117" t="s">
        <v>207</v>
      </c>
      <c r="I24" s="118" t="s">
        <v>185</v>
      </c>
      <c r="J24" s="119">
        <v>0</v>
      </c>
      <c r="K24" s="119">
        <v>0</v>
      </c>
      <c r="L24" s="119">
        <v>0</v>
      </c>
      <c r="M24" s="120">
        <v>0</v>
      </c>
    </row>
    <row r="25" spans="1:13" ht="24">
      <c r="A25" s="108"/>
      <c r="B25" s="108"/>
      <c r="C25" s="114">
        <v>1026088</v>
      </c>
      <c r="D25" s="251" t="s">
        <v>205</v>
      </c>
      <c r="E25" s="116" t="s">
        <v>258</v>
      </c>
      <c r="F25" s="115"/>
      <c r="G25" s="115" t="s">
        <v>197</v>
      </c>
      <c r="H25" s="117" t="s">
        <v>207</v>
      </c>
      <c r="I25" s="117" t="s">
        <v>186</v>
      </c>
      <c r="J25" s="119">
        <v>0</v>
      </c>
      <c r="K25" s="119">
        <v>0</v>
      </c>
      <c r="L25" s="119">
        <v>0</v>
      </c>
      <c r="M25" s="120">
        <v>0</v>
      </c>
    </row>
    <row r="26" spans="1:13" ht="24">
      <c r="A26" s="108"/>
      <c r="B26" s="108"/>
      <c r="C26" s="114">
        <v>1026088</v>
      </c>
      <c r="D26" s="251" t="s">
        <v>205</v>
      </c>
      <c r="E26" s="116" t="s">
        <v>258</v>
      </c>
      <c r="F26" s="115"/>
      <c r="G26" s="115" t="s">
        <v>197</v>
      </c>
      <c r="H26" s="117" t="s">
        <v>207</v>
      </c>
      <c r="I26" s="117" t="s">
        <v>187</v>
      </c>
      <c r="J26" s="119">
        <v>0</v>
      </c>
      <c r="K26" s="119">
        <v>0</v>
      </c>
      <c r="L26" s="119">
        <v>0</v>
      </c>
      <c r="M26" s="120">
        <v>0</v>
      </c>
    </row>
    <row r="27" spans="1:13">
      <c r="A27" s="108"/>
      <c r="B27" s="108"/>
      <c r="C27" s="114"/>
      <c r="D27" s="251"/>
      <c r="E27" s="116"/>
      <c r="F27" s="115"/>
      <c r="G27" s="115"/>
      <c r="H27" s="125" t="s">
        <v>169</v>
      </c>
      <c r="I27" s="121"/>
      <c r="J27" s="126"/>
      <c r="K27" s="126">
        <f>+K25-J25</f>
        <v>0</v>
      </c>
      <c r="L27" s="126">
        <f>+L25-K25</f>
        <v>0</v>
      </c>
      <c r="M27" s="127">
        <v>0</v>
      </c>
    </row>
    <row r="28" spans="1:13">
      <c r="A28" s="108"/>
      <c r="B28" s="108"/>
      <c r="C28" s="114">
        <v>1026088</v>
      </c>
      <c r="D28" s="251" t="s">
        <v>205</v>
      </c>
      <c r="E28" s="116" t="s">
        <v>258</v>
      </c>
      <c r="F28" s="115"/>
      <c r="G28" s="115" t="s">
        <v>210</v>
      </c>
      <c r="H28" s="117" t="s">
        <v>208</v>
      </c>
      <c r="I28" s="133" t="s">
        <v>179</v>
      </c>
      <c r="J28" s="119">
        <v>0</v>
      </c>
      <c r="K28" s="119">
        <v>0</v>
      </c>
      <c r="L28" s="119">
        <v>0</v>
      </c>
      <c r="M28" s="120">
        <v>0</v>
      </c>
    </row>
    <row r="29" spans="1:13" ht="24">
      <c r="A29" s="108"/>
      <c r="B29" s="108"/>
      <c r="C29" s="114">
        <v>1026088</v>
      </c>
      <c r="D29" s="251" t="s">
        <v>205</v>
      </c>
      <c r="E29" s="116" t="s">
        <v>258</v>
      </c>
      <c r="F29" s="115"/>
      <c r="G29" s="115" t="s">
        <v>210</v>
      </c>
      <c r="H29" s="117" t="s">
        <v>208</v>
      </c>
      <c r="I29" s="117" t="s">
        <v>180</v>
      </c>
      <c r="J29" s="119">
        <v>0</v>
      </c>
      <c r="K29" s="119">
        <v>0</v>
      </c>
      <c r="L29" s="119">
        <v>0</v>
      </c>
      <c r="M29" s="120">
        <v>0</v>
      </c>
    </row>
    <row r="30" spans="1:13">
      <c r="A30" s="108"/>
      <c r="B30" s="108"/>
      <c r="C30" s="114">
        <v>1026088</v>
      </c>
      <c r="D30" s="251" t="s">
        <v>205</v>
      </c>
      <c r="E30" s="116" t="s">
        <v>258</v>
      </c>
      <c r="F30" s="115"/>
      <c r="G30" s="115" t="s">
        <v>210</v>
      </c>
      <c r="H30" s="117" t="s">
        <v>208</v>
      </c>
      <c r="I30" s="117" t="s">
        <v>181</v>
      </c>
      <c r="J30" s="119">
        <v>0</v>
      </c>
      <c r="K30" s="119">
        <v>0</v>
      </c>
      <c r="L30" s="119">
        <v>0</v>
      </c>
      <c r="M30" s="120">
        <v>0</v>
      </c>
    </row>
    <row r="31" spans="1:13" ht="24">
      <c r="A31" s="108"/>
      <c r="B31" s="108"/>
      <c r="C31" s="114"/>
      <c r="D31" s="251"/>
      <c r="E31" s="116"/>
      <c r="F31" s="115"/>
      <c r="G31" s="115"/>
      <c r="H31" s="121" t="s">
        <v>171</v>
      </c>
      <c r="I31" s="122"/>
      <c r="J31" s="123"/>
      <c r="K31" s="123"/>
      <c r="L31" s="123"/>
      <c r="M31" s="124"/>
    </row>
    <row r="32" spans="1:13" ht="24">
      <c r="A32" s="108"/>
      <c r="B32" s="108"/>
      <c r="C32" s="114">
        <v>1026088</v>
      </c>
      <c r="D32" s="251" t="s">
        <v>205</v>
      </c>
      <c r="E32" s="116" t="s">
        <v>258</v>
      </c>
      <c r="F32" s="115"/>
      <c r="G32" s="115" t="s">
        <v>210</v>
      </c>
      <c r="H32" s="117" t="s">
        <v>208</v>
      </c>
      <c r="I32" s="118" t="s">
        <v>182</v>
      </c>
      <c r="J32" s="119">
        <v>0</v>
      </c>
      <c r="K32" s="119">
        <v>6</v>
      </c>
      <c r="L32" s="119">
        <v>0</v>
      </c>
      <c r="M32" s="120">
        <v>0</v>
      </c>
    </row>
    <row r="33" spans="1:13" ht="24">
      <c r="A33" s="108"/>
      <c r="B33" s="108"/>
      <c r="C33" s="114">
        <v>1026088</v>
      </c>
      <c r="D33" s="251" t="s">
        <v>205</v>
      </c>
      <c r="E33" s="116" t="s">
        <v>258</v>
      </c>
      <c r="F33" s="115"/>
      <c r="G33" s="115" t="s">
        <v>210</v>
      </c>
      <c r="H33" s="117" t="s">
        <v>208</v>
      </c>
      <c r="I33" s="117" t="s">
        <v>183</v>
      </c>
      <c r="J33" s="119">
        <v>0</v>
      </c>
      <c r="K33" s="119">
        <v>600000</v>
      </c>
      <c r="L33" s="119">
        <v>0</v>
      </c>
      <c r="M33" s="120">
        <v>0</v>
      </c>
    </row>
    <row r="34" spans="1:13" ht="24">
      <c r="A34" s="108"/>
      <c r="B34" s="108"/>
      <c r="C34" s="114">
        <v>1026088</v>
      </c>
      <c r="D34" s="251" t="s">
        <v>205</v>
      </c>
      <c r="E34" s="116" t="s">
        <v>258</v>
      </c>
      <c r="F34" s="115"/>
      <c r="G34" s="115" t="s">
        <v>210</v>
      </c>
      <c r="H34" s="117" t="s">
        <v>208</v>
      </c>
      <c r="I34" s="117" t="s">
        <v>184</v>
      </c>
      <c r="J34" s="119">
        <v>0</v>
      </c>
      <c r="K34" s="119">
        <v>100000</v>
      </c>
      <c r="L34" s="119">
        <v>0</v>
      </c>
      <c r="M34" s="120">
        <v>0</v>
      </c>
    </row>
    <row r="35" spans="1:13" ht="24">
      <c r="A35" s="108"/>
      <c r="B35" s="108"/>
      <c r="C35" s="114"/>
      <c r="D35" s="251"/>
      <c r="E35" s="116"/>
      <c r="F35" s="115"/>
      <c r="G35" s="115"/>
      <c r="H35" s="121" t="s">
        <v>170</v>
      </c>
      <c r="I35" s="122"/>
      <c r="J35" s="123">
        <v>0</v>
      </c>
      <c r="K35" s="123">
        <v>0</v>
      </c>
      <c r="L35" s="123">
        <f>L33-K33</f>
        <v>-600000</v>
      </c>
      <c r="M35" s="124">
        <v>0</v>
      </c>
    </row>
    <row r="36" spans="1:13">
      <c r="A36" s="108"/>
      <c r="B36" s="108"/>
      <c r="C36" s="114">
        <v>1026088</v>
      </c>
      <c r="D36" s="251" t="s">
        <v>205</v>
      </c>
      <c r="E36" s="116" t="s">
        <v>258</v>
      </c>
      <c r="F36" s="115"/>
      <c r="G36" s="115" t="s">
        <v>210</v>
      </c>
      <c r="H36" s="117" t="s">
        <v>237</v>
      </c>
      <c r="I36" s="118" t="s">
        <v>185</v>
      </c>
      <c r="J36" s="119">
        <v>0</v>
      </c>
      <c r="K36" s="119">
        <v>6</v>
      </c>
      <c r="L36" s="119">
        <v>0</v>
      </c>
      <c r="M36" s="120">
        <v>0</v>
      </c>
    </row>
    <row r="37" spans="1:13" ht="24">
      <c r="A37" s="108"/>
      <c r="B37" s="108"/>
      <c r="C37" s="114">
        <v>1026088</v>
      </c>
      <c r="D37" s="251" t="s">
        <v>205</v>
      </c>
      <c r="E37" s="116" t="s">
        <v>258</v>
      </c>
      <c r="F37" s="115"/>
      <c r="G37" s="115" t="s">
        <v>210</v>
      </c>
      <c r="H37" s="117" t="s">
        <v>237</v>
      </c>
      <c r="I37" s="117" t="s">
        <v>186</v>
      </c>
      <c r="J37" s="119">
        <v>0</v>
      </c>
      <c r="K37" s="119">
        <v>571848</v>
      </c>
      <c r="L37" s="119"/>
      <c r="M37" s="120">
        <v>0</v>
      </c>
    </row>
    <row r="38" spans="1:13" ht="24">
      <c r="A38" s="108"/>
      <c r="B38" s="108"/>
      <c r="C38" s="114">
        <v>1026088</v>
      </c>
      <c r="D38" s="251" t="s">
        <v>205</v>
      </c>
      <c r="E38" s="116" t="s">
        <v>258</v>
      </c>
      <c r="F38" s="115"/>
      <c r="G38" s="115" t="s">
        <v>210</v>
      </c>
      <c r="H38" s="117" t="s">
        <v>237</v>
      </c>
      <c r="I38" s="117" t="s">
        <v>187</v>
      </c>
      <c r="J38" s="119">
        <v>0</v>
      </c>
      <c r="K38" s="119">
        <v>95308</v>
      </c>
      <c r="L38" s="119"/>
      <c r="M38" s="120">
        <v>0</v>
      </c>
    </row>
    <row r="39" spans="1:13">
      <c r="A39" s="108"/>
      <c r="B39" s="108"/>
      <c r="C39" s="114"/>
      <c r="D39" s="251"/>
      <c r="E39" s="116"/>
      <c r="F39" s="115"/>
      <c r="G39" s="115"/>
      <c r="H39" s="125" t="s">
        <v>169</v>
      </c>
      <c r="I39" s="121"/>
      <c r="J39" s="126">
        <v>0</v>
      </c>
      <c r="K39" s="126">
        <v>0</v>
      </c>
      <c r="L39" s="126">
        <f>L37-K37</f>
        <v>-571848</v>
      </c>
      <c r="M39" s="127">
        <v>0</v>
      </c>
    </row>
    <row r="40" spans="1:13">
      <c r="A40" s="108"/>
      <c r="B40" s="108"/>
      <c r="C40" s="114">
        <v>1026088</v>
      </c>
      <c r="D40" s="251" t="s">
        <v>205</v>
      </c>
      <c r="E40" s="116" t="s">
        <v>258</v>
      </c>
      <c r="F40" s="115"/>
      <c r="G40" s="115" t="s">
        <v>266</v>
      </c>
      <c r="H40" s="117" t="s">
        <v>267</v>
      </c>
      <c r="I40" s="133" t="s">
        <v>179</v>
      </c>
      <c r="J40" s="119">
        <v>0</v>
      </c>
      <c r="K40" s="119">
        <v>0</v>
      </c>
      <c r="L40" s="119">
        <v>0</v>
      </c>
      <c r="M40" s="120">
        <v>0</v>
      </c>
    </row>
    <row r="41" spans="1:13" ht="24">
      <c r="A41" s="108"/>
      <c r="B41" s="108"/>
      <c r="C41" s="114">
        <v>1026088</v>
      </c>
      <c r="D41" s="251" t="s">
        <v>205</v>
      </c>
      <c r="E41" s="116" t="s">
        <v>258</v>
      </c>
      <c r="F41" s="115"/>
      <c r="G41" s="115" t="s">
        <v>266</v>
      </c>
      <c r="H41" s="117" t="s">
        <v>267</v>
      </c>
      <c r="I41" s="117" t="s">
        <v>180</v>
      </c>
      <c r="J41" s="119">
        <v>0</v>
      </c>
      <c r="K41" s="119">
        <v>0</v>
      </c>
      <c r="L41" s="119">
        <v>0</v>
      </c>
      <c r="M41" s="120">
        <v>0</v>
      </c>
    </row>
    <row r="42" spans="1:13">
      <c r="A42" s="108"/>
      <c r="B42" s="108"/>
      <c r="C42" s="114">
        <v>1026088</v>
      </c>
      <c r="D42" s="251" t="s">
        <v>205</v>
      </c>
      <c r="E42" s="116" t="s">
        <v>258</v>
      </c>
      <c r="F42" s="115"/>
      <c r="G42" s="115" t="s">
        <v>266</v>
      </c>
      <c r="H42" s="117" t="s">
        <v>267</v>
      </c>
      <c r="I42" s="117" t="s">
        <v>181</v>
      </c>
      <c r="J42" s="119">
        <v>0</v>
      </c>
      <c r="K42" s="119">
        <v>0</v>
      </c>
      <c r="L42" s="119">
        <v>0</v>
      </c>
      <c r="M42" s="120">
        <v>0</v>
      </c>
    </row>
    <row r="43" spans="1:13" ht="24">
      <c r="A43" s="108"/>
      <c r="B43" s="108"/>
      <c r="C43" s="114"/>
      <c r="D43" s="251"/>
      <c r="E43" s="116"/>
      <c r="F43" s="115"/>
      <c r="G43" s="115"/>
      <c r="H43" s="121" t="s">
        <v>171</v>
      </c>
      <c r="I43" s="122"/>
      <c r="J43" s="123"/>
      <c r="K43" s="123"/>
      <c r="L43" s="123"/>
      <c r="M43" s="124"/>
    </row>
    <row r="44" spans="1:13" ht="24">
      <c r="A44" s="108"/>
      <c r="B44" s="108"/>
      <c r="C44" s="114">
        <v>1026088</v>
      </c>
      <c r="D44" s="251" t="s">
        <v>205</v>
      </c>
      <c r="E44" s="116" t="s">
        <v>258</v>
      </c>
      <c r="F44" s="115"/>
      <c r="G44" s="115" t="s">
        <v>266</v>
      </c>
      <c r="H44" s="117" t="s">
        <v>267</v>
      </c>
      <c r="I44" s="118" t="s">
        <v>182</v>
      </c>
      <c r="J44" s="119">
        <v>0</v>
      </c>
      <c r="K44" s="119">
        <v>0</v>
      </c>
      <c r="L44" s="119">
        <v>0</v>
      </c>
      <c r="M44" s="120">
        <v>1</v>
      </c>
    </row>
    <row r="45" spans="1:13" ht="24">
      <c r="A45" s="108"/>
      <c r="B45" s="108"/>
      <c r="C45" s="114">
        <v>1026088</v>
      </c>
      <c r="D45" s="251" t="s">
        <v>205</v>
      </c>
      <c r="E45" s="116" t="s">
        <v>258</v>
      </c>
      <c r="F45" s="115"/>
      <c r="G45" s="115" t="s">
        <v>266</v>
      </c>
      <c r="H45" s="117" t="s">
        <v>267</v>
      </c>
      <c r="I45" s="117" t="s">
        <v>183</v>
      </c>
      <c r="J45" s="119">
        <v>0</v>
      </c>
      <c r="K45" s="119">
        <v>0</v>
      </c>
      <c r="L45" s="119">
        <v>0</v>
      </c>
      <c r="M45" s="120">
        <v>5910000</v>
      </c>
    </row>
    <row r="46" spans="1:13" ht="24">
      <c r="A46" s="108"/>
      <c r="B46" s="108"/>
      <c r="C46" s="114">
        <v>1026088</v>
      </c>
      <c r="D46" s="251" t="s">
        <v>205</v>
      </c>
      <c r="E46" s="116" t="s">
        <v>258</v>
      </c>
      <c r="F46" s="115"/>
      <c r="G46" s="115" t="s">
        <v>266</v>
      </c>
      <c r="H46" s="117" t="s">
        <v>267</v>
      </c>
      <c r="I46" s="117" t="s">
        <v>184</v>
      </c>
      <c r="J46" s="119">
        <v>0</v>
      </c>
      <c r="K46" s="119">
        <v>0</v>
      </c>
      <c r="L46" s="119">
        <v>0</v>
      </c>
      <c r="M46" s="120">
        <v>5910000</v>
      </c>
    </row>
    <row r="47" spans="1:13" ht="24">
      <c r="A47" s="108"/>
      <c r="B47" s="108"/>
      <c r="C47" s="114"/>
      <c r="D47" s="251"/>
      <c r="E47" s="116"/>
      <c r="F47" s="115"/>
      <c r="G47" s="115"/>
      <c r="H47" s="121" t="s">
        <v>170</v>
      </c>
      <c r="I47" s="122"/>
      <c r="J47" s="123">
        <v>0</v>
      </c>
      <c r="K47" s="123">
        <v>0</v>
      </c>
      <c r="L47" s="123">
        <v>0</v>
      </c>
      <c r="M47" s="124">
        <v>0</v>
      </c>
    </row>
    <row r="48" spans="1:13">
      <c r="A48" s="108"/>
      <c r="B48" s="108"/>
      <c r="C48" s="114">
        <v>1026088</v>
      </c>
      <c r="D48" s="251" t="s">
        <v>205</v>
      </c>
      <c r="E48" s="116" t="s">
        <v>258</v>
      </c>
      <c r="F48" s="115"/>
      <c r="G48" s="115" t="s">
        <v>266</v>
      </c>
      <c r="H48" s="117" t="s">
        <v>267</v>
      </c>
      <c r="I48" s="118" t="s">
        <v>185</v>
      </c>
      <c r="J48" s="119">
        <v>0</v>
      </c>
      <c r="K48" s="119">
        <v>0</v>
      </c>
      <c r="L48" s="119">
        <v>0</v>
      </c>
      <c r="M48" s="120">
        <v>1</v>
      </c>
    </row>
    <row r="49" spans="1:13" ht="24">
      <c r="A49" s="108"/>
      <c r="B49" s="108"/>
      <c r="C49" s="114">
        <v>1026088</v>
      </c>
      <c r="D49" s="251" t="s">
        <v>205</v>
      </c>
      <c r="E49" s="116" t="s">
        <v>258</v>
      </c>
      <c r="F49" s="115"/>
      <c r="G49" s="115" t="s">
        <v>266</v>
      </c>
      <c r="H49" s="117" t="s">
        <v>267</v>
      </c>
      <c r="I49" s="117" t="s">
        <v>186</v>
      </c>
      <c r="J49" s="119">
        <v>0</v>
      </c>
      <c r="K49" s="119">
        <v>0</v>
      </c>
      <c r="L49" s="119">
        <v>0</v>
      </c>
      <c r="M49" s="120">
        <v>0</v>
      </c>
    </row>
    <row r="50" spans="1:13" ht="24">
      <c r="A50" s="108"/>
      <c r="B50" s="108"/>
      <c r="C50" s="114">
        <v>1026088</v>
      </c>
      <c r="D50" s="251" t="s">
        <v>205</v>
      </c>
      <c r="E50" s="116" t="s">
        <v>258</v>
      </c>
      <c r="F50" s="115"/>
      <c r="G50" s="115" t="s">
        <v>266</v>
      </c>
      <c r="H50" s="117" t="s">
        <v>267</v>
      </c>
      <c r="I50" s="117" t="s">
        <v>187</v>
      </c>
      <c r="J50" s="119">
        <v>0</v>
      </c>
      <c r="K50" s="119">
        <v>0</v>
      </c>
      <c r="L50" s="119">
        <v>0</v>
      </c>
      <c r="M50" s="120">
        <v>0</v>
      </c>
    </row>
    <row r="51" spans="1:13">
      <c r="A51" s="108"/>
      <c r="B51" s="108"/>
      <c r="C51" s="114"/>
      <c r="D51" s="251"/>
      <c r="E51" s="116"/>
      <c r="F51" s="115"/>
      <c r="G51" s="115"/>
      <c r="H51" s="125" t="s">
        <v>169</v>
      </c>
      <c r="I51" s="121"/>
      <c r="J51" s="126">
        <v>0</v>
      </c>
      <c r="K51" s="126">
        <v>0</v>
      </c>
      <c r="L51" s="126">
        <v>0</v>
      </c>
      <c r="M51" s="127">
        <v>0</v>
      </c>
    </row>
    <row r="52" spans="1:13">
      <c r="A52" s="108"/>
      <c r="B52" s="108"/>
      <c r="C52" s="114">
        <v>1026088</v>
      </c>
      <c r="D52" s="251" t="s">
        <v>205</v>
      </c>
      <c r="E52" s="116" t="s">
        <v>258</v>
      </c>
      <c r="F52" s="115"/>
      <c r="G52" s="115" t="s">
        <v>268</v>
      </c>
      <c r="H52" s="117" t="s">
        <v>269</v>
      </c>
      <c r="I52" s="133" t="s">
        <v>179</v>
      </c>
      <c r="J52" s="119">
        <v>0</v>
      </c>
      <c r="K52" s="119">
        <v>0</v>
      </c>
      <c r="L52" s="119">
        <v>0</v>
      </c>
      <c r="M52" s="120">
        <v>0</v>
      </c>
    </row>
    <row r="53" spans="1:13" ht="24">
      <c r="A53" s="108"/>
      <c r="B53" s="108"/>
      <c r="C53" s="114">
        <v>1026088</v>
      </c>
      <c r="D53" s="251" t="s">
        <v>205</v>
      </c>
      <c r="E53" s="116" t="s">
        <v>258</v>
      </c>
      <c r="F53" s="115"/>
      <c r="G53" s="115" t="s">
        <v>268</v>
      </c>
      <c r="H53" s="117" t="s">
        <v>269</v>
      </c>
      <c r="I53" s="117" t="s">
        <v>180</v>
      </c>
      <c r="J53" s="119">
        <v>0</v>
      </c>
      <c r="K53" s="119">
        <v>0</v>
      </c>
      <c r="L53" s="119">
        <v>0</v>
      </c>
      <c r="M53" s="120">
        <v>0</v>
      </c>
    </row>
    <row r="54" spans="1:13">
      <c r="A54" s="108"/>
      <c r="B54" s="108"/>
      <c r="C54" s="114">
        <v>1026088</v>
      </c>
      <c r="D54" s="251" t="s">
        <v>205</v>
      </c>
      <c r="E54" s="116" t="s">
        <v>258</v>
      </c>
      <c r="F54" s="115"/>
      <c r="G54" s="115" t="s">
        <v>268</v>
      </c>
      <c r="H54" s="117" t="s">
        <v>269</v>
      </c>
      <c r="I54" s="117" t="s">
        <v>181</v>
      </c>
      <c r="J54" s="119">
        <v>0</v>
      </c>
      <c r="K54" s="119">
        <v>0</v>
      </c>
      <c r="L54" s="119">
        <v>0</v>
      </c>
      <c r="M54" s="120">
        <v>0</v>
      </c>
    </row>
    <row r="55" spans="1:13" ht="24">
      <c r="A55" s="108"/>
      <c r="B55" s="108"/>
      <c r="C55" s="114"/>
      <c r="D55" s="251"/>
      <c r="E55" s="116"/>
      <c r="F55" s="115"/>
      <c r="G55" s="115"/>
      <c r="H55" s="121" t="s">
        <v>171</v>
      </c>
      <c r="I55" s="122"/>
      <c r="J55" s="123"/>
      <c r="K55" s="123"/>
      <c r="L55" s="123"/>
      <c r="M55" s="124"/>
    </row>
    <row r="56" spans="1:13" ht="24">
      <c r="A56" s="108"/>
      <c r="B56" s="108"/>
      <c r="C56" s="114">
        <v>1026088</v>
      </c>
      <c r="D56" s="251" t="s">
        <v>205</v>
      </c>
      <c r="E56" s="116" t="s">
        <v>258</v>
      </c>
      <c r="F56" s="115"/>
      <c r="G56" s="115" t="s">
        <v>268</v>
      </c>
      <c r="H56" s="117" t="s">
        <v>269</v>
      </c>
      <c r="I56" s="118" t="s">
        <v>182</v>
      </c>
      <c r="J56" s="119">
        <v>0</v>
      </c>
      <c r="K56" s="119">
        <v>0</v>
      </c>
      <c r="L56" s="119">
        <v>0</v>
      </c>
      <c r="M56" s="120">
        <v>7</v>
      </c>
    </row>
    <row r="57" spans="1:13" ht="24">
      <c r="A57" s="108"/>
      <c r="B57" s="108"/>
      <c r="C57" s="114">
        <v>1026088</v>
      </c>
      <c r="D57" s="251" t="s">
        <v>205</v>
      </c>
      <c r="E57" s="116" t="s">
        <v>258</v>
      </c>
      <c r="F57" s="115"/>
      <c r="G57" s="115" t="s">
        <v>268</v>
      </c>
      <c r="H57" s="117" t="s">
        <v>269</v>
      </c>
      <c r="I57" s="117" t="s">
        <v>183</v>
      </c>
      <c r="J57" s="119">
        <v>0</v>
      </c>
      <c r="K57" s="119">
        <v>0</v>
      </c>
      <c r="L57" s="119">
        <v>0</v>
      </c>
      <c r="M57" s="120">
        <v>2000000</v>
      </c>
    </row>
    <row r="58" spans="1:13" ht="24">
      <c r="A58" s="108"/>
      <c r="B58" s="108"/>
      <c r="C58" s="114">
        <v>1026088</v>
      </c>
      <c r="D58" s="251" t="s">
        <v>205</v>
      </c>
      <c r="E58" s="116" t="s">
        <v>258</v>
      </c>
      <c r="F58" s="115"/>
      <c r="G58" s="115" t="s">
        <v>268</v>
      </c>
      <c r="H58" s="117" t="s">
        <v>269</v>
      </c>
      <c r="I58" s="117" t="s">
        <v>184</v>
      </c>
      <c r="J58" s="119">
        <v>0</v>
      </c>
      <c r="K58" s="119">
        <v>0</v>
      </c>
      <c r="L58" s="119">
        <v>0</v>
      </c>
      <c r="M58" s="120">
        <f>M57/M56</f>
        <v>285714.28571428574</v>
      </c>
    </row>
    <row r="59" spans="1:13" ht="24">
      <c r="A59" s="108"/>
      <c r="B59" s="108"/>
      <c r="C59" s="114"/>
      <c r="D59" s="251"/>
      <c r="E59" s="116"/>
      <c r="F59" s="115"/>
      <c r="G59" s="115"/>
      <c r="H59" s="121" t="s">
        <v>170</v>
      </c>
      <c r="I59" s="122"/>
      <c r="J59" s="123">
        <v>0</v>
      </c>
      <c r="K59" s="123">
        <v>0</v>
      </c>
      <c r="L59" s="123">
        <v>0</v>
      </c>
      <c r="M59" s="124">
        <v>0</v>
      </c>
    </row>
    <row r="60" spans="1:13">
      <c r="A60" s="108"/>
      <c r="B60" s="108"/>
      <c r="C60" s="114">
        <v>1026088</v>
      </c>
      <c r="D60" s="251" t="s">
        <v>205</v>
      </c>
      <c r="E60" s="116" t="s">
        <v>258</v>
      </c>
      <c r="F60" s="115"/>
      <c r="G60" s="115" t="s">
        <v>268</v>
      </c>
      <c r="H60" s="117" t="s">
        <v>269</v>
      </c>
      <c r="I60" s="118" t="s">
        <v>185</v>
      </c>
      <c r="J60" s="119">
        <v>0</v>
      </c>
      <c r="K60" s="119">
        <v>0</v>
      </c>
      <c r="L60" s="119">
        <v>0</v>
      </c>
      <c r="M60" s="120">
        <v>0</v>
      </c>
    </row>
    <row r="61" spans="1:13" ht="24">
      <c r="A61" s="108"/>
      <c r="B61" s="108"/>
      <c r="C61" s="114">
        <v>1026088</v>
      </c>
      <c r="D61" s="251" t="s">
        <v>205</v>
      </c>
      <c r="E61" s="116" t="s">
        <v>258</v>
      </c>
      <c r="F61" s="115"/>
      <c r="G61" s="115" t="s">
        <v>268</v>
      </c>
      <c r="H61" s="117" t="s">
        <v>269</v>
      </c>
      <c r="I61" s="117" t="s">
        <v>186</v>
      </c>
      <c r="J61" s="119">
        <v>0</v>
      </c>
      <c r="K61" s="119">
        <v>0</v>
      </c>
      <c r="L61" s="119">
        <v>0</v>
      </c>
      <c r="M61" s="120">
        <v>0</v>
      </c>
    </row>
    <row r="62" spans="1:13" ht="24">
      <c r="A62" s="108"/>
      <c r="B62" s="108"/>
      <c r="C62" s="114">
        <v>1026088</v>
      </c>
      <c r="D62" s="251" t="s">
        <v>205</v>
      </c>
      <c r="E62" s="116" t="s">
        <v>258</v>
      </c>
      <c r="F62" s="115"/>
      <c r="G62" s="115" t="s">
        <v>268</v>
      </c>
      <c r="H62" s="117" t="s">
        <v>269</v>
      </c>
      <c r="I62" s="117" t="s">
        <v>187</v>
      </c>
      <c r="J62" s="119">
        <v>0</v>
      </c>
      <c r="K62" s="119">
        <v>0</v>
      </c>
      <c r="L62" s="119">
        <v>0</v>
      </c>
      <c r="M62" s="120">
        <v>0</v>
      </c>
    </row>
    <row r="63" spans="1:13">
      <c r="A63" s="108"/>
      <c r="B63" s="108"/>
      <c r="C63" s="114"/>
      <c r="D63" s="251"/>
      <c r="E63" s="116"/>
      <c r="F63" s="115"/>
      <c r="G63" s="115"/>
      <c r="H63" s="125" t="s">
        <v>169</v>
      </c>
      <c r="I63" s="121"/>
      <c r="J63" s="126">
        <v>0</v>
      </c>
      <c r="K63" s="126">
        <v>0</v>
      </c>
      <c r="L63" s="126">
        <v>0</v>
      </c>
      <c r="M63" s="127">
        <v>0</v>
      </c>
    </row>
    <row r="64" spans="1:13" ht="17.25" customHeight="1" thickBot="1">
      <c r="A64" s="108"/>
      <c r="B64" s="108"/>
      <c r="C64" s="134"/>
      <c r="D64" s="252"/>
      <c r="E64" s="136"/>
      <c r="F64" s="135"/>
      <c r="G64" s="135"/>
      <c r="H64" s="137"/>
      <c r="I64" s="138"/>
      <c r="J64" s="139"/>
      <c r="K64" s="139"/>
      <c r="L64" s="139"/>
      <c r="M64" s="140"/>
    </row>
    <row r="65" spans="1:13" ht="17.25" customHeight="1" thickTop="1">
      <c r="A65" s="108"/>
      <c r="B65" s="108"/>
      <c r="C65" s="213"/>
      <c r="D65" s="213"/>
      <c r="E65" s="214"/>
      <c r="F65" s="213"/>
      <c r="G65" s="213"/>
      <c r="H65" s="215"/>
      <c r="I65" s="216"/>
      <c r="J65" s="217"/>
      <c r="K65" s="217"/>
      <c r="L65" s="217"/>
      <c r="M65" s="217"/>
    </row>
    <row r="66" spans="1:13" ht="17.25" customHeight="1">
      <c r="A66" s="108"/>
      <c r="B66" s="108"/>
      <c r="C66" s="213"/>
      <c r="D66" s="213"/>
      <c r="E66" s="214"/>
      <c r="F66" s="213"/>
      <c r="G66" s="213"/>
      <c r="H66" s="215"/>
      <c r="I66" s="216"/>
      <c r="J66" s="217"/>
      <c r="K66" s="217"/>
      <c r="L66" s="217"/>
      <c r="M66" s="217"/>
    </row>
    <row r="67" spans="1:13">
      <c r="A67" s="108"/>
      <c r="B67" s="509"/>
      <c r="C67" s="509"/>
      <c r="D67" s="509"/>
      <c r="E67" s="108"/>
      <c r="F67" s="108"/>
      <c r="G67" s="108"/>
      <c r="H67" s="108"/>
      <c r="I67" s="108"/>
      <c r="J67" s="108"/>
      <c r="K67" s="108"/>
      <c r="L67" s="108"/>
      <c r="M67" s="108"/>
    </row>
    <row r="68" spans="1:13">
      <c r="A68" s="108"/>
      <c r="B68" s="108"/>
      <c r="C68" s="108"/>
      <c r="D68" s="108"/>
      <c r="E68" s="512" t="s">
        <v>58</v>
      </c>
      <c r="F68" s="128" t="s">
        <v>54</v>
      </c>
      <c r="G68" s="513" t="s">
        <v>245</v>
      </c>
      <c r="H68" s="514"/>
      <c r="I68" s="512" t="s">
        <v>194</v>
      </c>
      <c r="J68" s="128" t="s">
        <v>54</v>
      </c>
      <c r="K68" s="508" t="s">
        <v>239</v>
      </c>
      <c r="L68" s="508"/>
      <c r="M68" s="108"/>
    </row>
    <row r="69" spans="1:13">
      <c r="A69" s="108"/>
      <c r="B69" s="108"/>
      <c r="C69" s="108"/>
      <c r="D69" s="108"/>
      <c r="E69" s="512"/>
      <c r="F69" s="128" t="s">
        <v>55</v>
      </c>
      <c r="G69" s="508"/>
      <c r="H69" s="508"/>
      <c r="I69" s="512"/>
      <c r="J69" s="128" t="s">
        <v>55</v>
      </c>
      <c r="K69" s="508"/>
      <c r="L69" s="508"/>
      <c r="M69" s="108"/>
    </row>
    <row r="70" spans="1:13">
      <c r="A70" s="108"/>
      <c r="B70" s="108"/>
      <c r="C70" s="108"/>
      <c r="D70" s="108"/>
      <c r="E70" s="512"/>
      <c r="F70" s="128" t="s">
        <v>56</v>
      </c>
      <c r="G70" s="508"/>
      <c r="H70" s="508"/>
      <c r="I70" s="512"/>
      <c r="J70" s="128" t="s">
        <v>56</v>
      </c>
      <c r="K70" s="508"/>
      <c r="L70" s="508"/>
      <c r="M70" s="108"/>
    </row>
    <row r="71" spans="1:13">
      <c r="A71" s="108"/>
      <c r="B71" s="108"/>
      <c r="C71" s="509"/>
      <c r="D71" s="509"/>
      <c r="E71" s="108"/>
      <c r="F71" s="108"/>
      <c r="G71" s="108"/>
      <c r="H71" s="108"/>
      <c r="I71" s="108"/>
      <c r="J71" s="108"/>
      <c r="K71" s="108"/>
      <c r="L71" s="108"/>
      <c r="M71" s="108"/>
    </row>
  </sheetData>
  <mergeCells count="12">
    <mergeCell ref="G70:H70"/>
    <mergeCell ref="K70:L70"/>
    <mergeCell ref="C71:D71"/>
    <mergeCell ref="C2:M2"/>
    <mergeCell ref="A3:B3"/>
    <mergeCell ref="B67:D67"/>
    <mergeCell ref="E68:E70"/>
    <mergeCell ref="G68:H68"/>
    <mergeCell ref="I68:I70"/>
    <mergeCell ref="K68:L68"/>
    <mergeCell ref="G69:H69"/>
    <mergeCell ref="K69:L69"/>
  </mergeCells>
  <pageMargins left="0" right="0" top="0" bottom="0" header="0" footer="0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2:L29"/>
  <sheetViews>
    <sheetView tabSelected="1" workbookViewId="0">
      <selection sqref="A1:J29"/>
    </sheetView>
  </sheetViews>
  <sheetFormatPr defaultRowHeight="15"/>
  <cols>
    <col min="1" max="1" width="12.7109375" style="266" customWidth="1"/>
    <col min="2" max="2" width="59.42578125" style="266" customWidth="1"/>
    <col min="3" max="3" width="22.42578125" customWidth="1"/>
    <col min="4" max="4" width="27.5703125" customWidth="1"/>
    <col min="5" max="5" width="12.7109375" style="266" customWidth="1"/>
    <col min="6" max="7" width="12.28515625" style="266" customWidth="1"/>
    <col min="8" max="8" width="12" style="266" customWidth="1"/>
    <col min="9" max="9" width="12.85546875" style="266" customWidth="1"/>
    <col min="10" max="10" width="44" style="265" customWidth="1"/>
    <col min="257" max="257" width="12.7109375" customWidth="1"/>
    <col min="258" max="258" width="61.140625" bestFit="1" customWidth="1"/>
    <col min="259" max="259" width="22.42578125" customWidth="1"/>
    <col min="260" max="260" width="27.5703125" customWidth="1"/>
    <col min="261" max="261" width="12.7109375" customWidth="1"/>
    <col min="262" max="263" width="12.28515625" customWidth="1"/>
    <col min="264" max="264" width="12" customWidth="1"/>
    <col min="265" max="265" width="12.85546875" customWidth="1"/>
    <col min="266" max="266" width="45.85546875" customWidth="1"/>
    <col min="513" max="513" width="12.7109375" customWidth="1"/>
    <col min="514" max="514" width="61.140625" bestFit="1" customWidth="1"/>
    <col min="515" max="515" width="22.42578125" customWidth="1"/>
    <col min="516" max="516" width="27.5703125" customWidth="1"/>
    <col min="517" max="517" width="12.7109375" customWidth="1"/>
    <col min="518" max="519" width="12.28515625" customWidth="1"/>
    <col min="520" max="520" width="12" customWidth="1"/>
    <col min="521" max="521" width="12.85546875" customWidth="1"/>
    <col min="522" max="522" width="45.85546875" customWidth="1"/>
    <col min="769" max="769" width="12.7109375" customWidth="1"/>
    <col min="770" max="770" width="61.140625" bestFit="1" customWidth="1"/>
    <col min="771" max="771" width="22.42578125" customWidth="1"/>
    <col min="772" max="772" width="27.5703125" customWidth="1"/>
    <col min="773" max="773" width="12.7109375" customWidth="1"/>
    <col min="774" max="775" width="12.28515625" customWidth="1"/>
    <col min="776" max="776" width="12" customWidth="1"/>
    <col min="777" max="777" width="12.85546875" customWidth="1"/>
    <col min="778" max="778" width="45.85546875" customWidth="1"/>
    <col min="1025" max="1025" width="12.7109375" customWidth="1"/>
    <col min="1026" max="1026" width="61.140625" bestFit="1" customWidth="1"/>
    <col min="1027" max="1027" width="22.42578125" customWidth="1"/>
    <col min="1028" max="1028" width="27.5703125" customWidth="1"/>
    <col min="1029" max="1029" width="12.7109375" customWidth="1"/>
    <col min="1030" max="1031" width="12.28515625" customWidth="1"/>
    <col min="1032" max="1032" width="12" customWidth="1"/>
    <col min="1033" max="1033" width="12.85546875" customWidth="1"/>
    <col min="1034" max="1034" width="45.85546875" customWidth="1"/>
    <col min="1281" max="1281" width="12.7109375" customWidth="1"/>
    <col min="1282" max="1282" width="61.140625" bestFit="1" customWidth="1"/>
    <col min="1283" max="1283" width="22.42578125" customWidth="1"/>
    <col min="1284" max="1284" width="27.5703125" customWidth="1"/>
    <col min="1285" max="1285" width="12.7109375" customWidth="1"/>
    <col min="1286" max="1287" width="12.28515625" customWidth="1"/>
    <col min="1288" max="1288" width="12" customWidth="1"/>
    <col min="1289" max="1289" width="12.85546875" customWidth="1"/>
    <col min="1290" max="1290" width="45.85546875" customWidth="1"/>
    <col min="1537" max="1537" width="12.7109375" customWidth="1"/>
    <col min="1538" max="1538" width="61.140625" bestFit="1" customWidth="1"/>
    <col min="1539" max="1539" width="22.42578125" customWidth="1"/>
    <col min="1540" max="1540" width="27.5703125" customWidth="1"/>
    <col min="1541" max="1541" width="12.7109375" customWidth="1"/>
    <col min="1542" max="1543" width="12.28515625" customWidth="1"/>
    <col min="1544" max="1544" width="12" customWidth="1"/>
    <col min="1545" max="1545" width="12.85546875" customWidth="1"/>
    <col min="1546" max="1546" width="45.85546875" customWidth="1"/>
    <col min="1793" max="1793" width="12.7109375" customWidth="1"/>
    <col min="1794" max="1794" width="61.140625" bestFit="1" customWidth="1"/>
    <col min="1795" max="1795" width="22.42578125" customWidth="1"/>
    <col min="1796" max="1796" width="27.5703125" customWidth="1"/>
    <col min="1797" max="1797" width="12.7109375" customWidth="1"/>
    <col min="1798" max="1799" width="12.28515625" customWidth="1"/>
    <col min="1800" max="1800" width="12" customWidth="1"/>
    <col min="1801" max="1801" width="12.85546875" customWidth="1"/>
    <col min="1802" max="1802" width="45.85546875" customWidth="1"/>
    <col min="2049" max="2049" width="12.7109375" customWidth="1"/>
    <col min="2050" max="2050" width="61.140625" bestFit="1" customWidth="1"/>
    <col min="2051" max="2051" width="22.42578125" customWidth="1"/>
    <col min="2052" max="2052" width="27.5703125" customWidth="1"/>
    <col min="2053" max="2053" width="12.7109375" customWidth="1"/>
    <col min="2054" max="2055" width="12.28515625" customWidth="1"/>
    <col min="2056" max="2056" width="12" customWidth="1"/>
    <col min="2057" max="2057" width="12.85546875" customWidth="1"/>
    <col min="2058" max="2058" width="45.85546875" customWidth="1"/>
    <col min="2305" max="2305" width="12.7109375" customWidth="1"/>
    <col min="2306" max="2306" width="61.140625" bestFit="1" customWidth="1"/>
    <col min="2307" max="2307" width="22.42578125" customWidth="1"/>
    <col min="2308" max="2308" width="27.5703125" customWidth="1"/>
    <col min="2309" max="2309" width="12.7109375" customWidth="1"/>
    <col min="2310" max="2311" width="12.28515625" customWidth="1"/>
    <col min="2312" max="2312" width="12" customWidth="1"/>
    <col min="2313" max="2313" width="12.85546875" customWidth="1"/>
    <col min="2314" max="2314" width="45.85546875" customWidth="1"/>
    <col min="2561" max="2561" width="12.7109375" customWidth="1"/>
    <col min="2562" max="2562" width="61.140625" bestFit="1" customWidth="1"/>
    <col min="2563" max="2563" width="22.42578125" customWidth="1"/>
    <col min="2564" max="2564" width="27.5703125" customWidth="1"/>
    <col min="2565" max="2565" width="12.7109375" customWidth="1"/>
    <col min="2566" max="2567" width="12.28515625" customWidth="1"/>
    <col min="2568" max="2568" width="12" customWidth="1"/>
    <col min="2569" max="2569" width="12.85546875" customWidth="1"/>
    <col min="2570" max="2570" width="45.85546875" customWidth="1"/>
    <col min="2817" max="2817" width="12.7109375" customWidth="1"/>
    <col min="2818" max="2818" width="61.140625" bestFit="1" customWidth="1"/>
    <col min="2819" max="2819" width="22.42578125" customWidth="1"/>
    <col min="2820" max="2820" width="27.5703125" customWidth="1"/>
    <col min="2821" max="2821" width="12.7109375" customWidth="1"/>
    <col min="2822" max="2823" width="12.28515625" customWidth="1"/>
    <col min="2824" max="2824" width="12" customWidth="1"/>
    <col min="2825" max="2825" width="12.85546875" customWidth="1"/>
    <col min="2826" max="2826" width="45.85546875" customWidth="1"/>
    <col min="3073" max="3073" width="12.7109375" customWidth="1"/>
    <col min="3074" max="3074" width="61.140625" bestFit="1" customWidth="1"/>
    <col min="3075" max="3075" width="22.42578125" customWidth="1"/>
    <col min="3076" max="3076" width="27.5703125" customWidth="1"/>
    <col min="3077" max="3077" width="12.7109375" customWidth="1"/>
    <col min="3078" max="3079" width="12.28515625" customWidth="1"/>
    <col min="3080" max="3080" width="12" customWidth="1"/>
    <col min="3081" max="3081" width="12.85546875" customWidth="1"/>
    <col min="3082" max="3082" width="45.85546875" customWidth="1"/>
    <col min="3329" max="3329" width="12.7109375" customWidth="1"/>
    <col min="3330" max="3330" width="61.140625" bestFit="1" customWidth="1"/>
    <col min="3331" max="3331" width="22.42578125" customWidth="1"/>
    <col min="3332" max="3332" width="27.5703125" customWidth="1"/>
    <col min="3333" max="3333" width="12.7109375" customWidth="1"/>
    <col min="3334" max="3335" width="12.28515625" customWidth="1"/>
    <col min="3336" max="3336" width="12" customWidth="1"/>
    <col min="3337" max="3337" width="12.85546875" customWidth="1"/>
    <col min="3338" max="3338" width="45.85546875" customWidth="1"/>
    <col min="3585" max="3585" width="12.7109375" customWidth="1"/>
    <col min="3586" max="3586" width="61.140625" bestFit="1" customWidth="1"/>
    <col min="3587" max="3587" width="22.42578125" customWidth="1"/>
    <col min="3588" max="3588" width="27.5703125" customWidth="1"/>
    <col min="3589" max="3589" width="12.7109375" customWidth="1"/>
    <col min="3590" max="3591" width="12.28515625" customWidth="1"/>
    <col min="3592" max="3592" width="12" customWidth="1"/>
    <col min="3593" max="3593" width="12.85546875" customWidth="1"/>
    <col min="3594" max="3594" width="45.85546875" customWidth="1"/>
    <col min="3841" max="3841" width="12.7109375" customWidth="1"/>
    <col min="3842" max="3842" width="61.140625" bestFit="1" customWidth="1"/>
    <col min="3843" max="3843" width="22.42578125" customWidth="1"/>
    <col min="3844" max="3844" width="27.5703125" customWidth="1"/>
    <col min="3845" max="3845" width="12.7109375" customWidth="1"/>
    <col min="3846" max="3847" width="12.28515625" customWidth="1"/>
    <col min="3848" max="3848" width="12" customWidth="1"/>
    <col min="3849" max="3849" width="12.85546875" customWidth="1"/>
    <col min="3850" max="3850" width="45.85546875" customWidth="1"/>
    <col min="4097" max="4097" width="12.7109375" customWidth="1"/>
    <col min="4098" max="4098" width="61.140625" bestFit="1" customWidth="1"/>
    <col min="4099" max="4099" width="22.42578125" customWidth="1"/>
    <col min="4100" max="4100" width="27.5703125" customWidth="1"/>
    <col min="4101" max="4101" width="12.7109375" customWidth="1"/>
    <col min="4102" max="4103" width="12.28515625" customWidth="1"/>
    <col min="4104" max="4104" width="12" customWidth="1"/>
    <col min="4105" max="4105" width="12.85546875" customWidth="1"/>
    <col min="4106" max="4106" width="45.85546875" customWidth="1"/>
    <col min="4353" max="4353" width="12.7109375" customWidth="1"/>
    <col min="4354" max="4354" width="61.140625" bestFit="1" customWidth="1"/>
    <col min="4355" max="4355" width="22.42578125" customWidth="1"/>
    <col min="4356" max="4356" width="27.5703125" customWidth="1"/>
    <col min="4357" max="4357" width="12.7109375" customWidth="1"/>
    <col min="4358" max="4359" width="12.28515625" customWidth="1"/>
    <col min="4360" max="4360" width="12" customWidth="1"/>
    <col min="4361" max="4361" width="12.85546875" customWidth="1"/>
    <col min="4362" max="4362" width="45.85546875" customWidth="1"/>
    <col min="4609" max="4609" width="12.7109375" customWidth="1"/>
    <col min="4610" max="4610" width="61.140625" bestFit="1" customWidth="1"/>
    <col min="4611" max="4611" width="22.42578125" customWidth="1"/>
    <col min="4612" max="4612" width="27.5703125" customWidth="1"/>
    <col min="4613" max="4613" width="12.7109375" customWidth="1"/>
    <col min="4614" max="4615" width="12.28515625" customWidth="1"/>
    <col min="4616" max="4616" width="12" customWidth="1"/>
    <col min="4617" max="4617" width="12.85546875" customWidth="1"/>
    <col min="4618" max="4618" width="45.85546875" customWidth="1"/>
    <col min="4865" max="4865" width="12.7109375" customWidth="1"/>
    <col min="4866" max="4866" width="61.140625" bestFit="1" customWidth="1"/>
    <col min="4867" max="4867" width="22.42578125" customWidth="1"/>
    <col min="4868" max="4868" width="27.5703125" customWidth="1"/>
    <col min="4869" max="4869" width="12.7109375" customWidth="1"/>
    <col min="4870" max="4871" width="12.28515625" customWidth="1"/>
    <col min="4872" max="4872" width="12" customWidth="1"/>
    <col min="4873" max="4873" width="12.85546875" customWidth="1"/>
    <col min="4874" max="4874" width="45.85546875" customWidth="1"/>
    <col min="5121" max="5121" width="12.7109375" customWidth="1"/>
    <col min="5122" max="5122" width="61.140625" bestFit="1" customWidth="1"/>
    <col min="5123" max="5123" width="22.42578125" customWidth="1"/>
    <col min="5124" max="5124" width="27.5703125" customWidth="1"/>
    <col min="5125" max="5125" width="12.7109375" customWidth="1"/>
    <col min="5126" max="5127" width="12.28515625" customWidth="1"/>
    <col min="5128" max="5128" width="12" customWidth="1"/>
    <col min="5129" max="5129" width="12.85546875" customWidth="1"/>
    <col min="5130" max="5130" width="45.85546875" customWidth="1"/>
    <col min="5377" max="5377" width="12.7109375" customWidth="1"/>
    <col min="5378" max="5378" width="61.140625" bestFit="1" customWidth="1"/>
    <col min="5379" max="5379" width="22.42578125" customWidth="1"/>
    <col min="5380" max="5380" width="27.5703125" customWidth="1"/>
    <col min="5381" max="5381" width="12.7109375" customWidth="1"/>
    <col min="5382" max="5383" width="12.28515625" customWidth="1"/>
    <col min="5384" max="5384" width="12" customWidth="1"/>
    <col min="5385" max="5385" width="12.85546875" customWidth="1"/>
    <col min="5386" max="5386" width="45.85546875" customWidth="1"/>
    <col min="5633" max="5633" width="12.7109375" customWidth="1"/>
    <col min="5634" max="5634" width="61.140625" bestFit="1" customWidth="1"/>
    <col min="5635" max="5635" width="22.42578125" customWidth="1"/>
    <col min="5636" max="5636" width="27.5703125" customWidth="1"/>
    <col min="5637" max="5637" width="12.7109375" customWidth="1"/>
    <col min="5638" max="5639" width="12.28515625" customWidth="1"/>
    <col min="5640" max="5640" width="12" customWidth="1"/>
    <col min="5641" max="5641" width="12.85546875" customWidth="1"/>
    <col min="5642" max="5642" width="45.85546875" customWidth="1"/>
    <col min="5889" max="5889" width="12.7109375" customWidth="1"/>
    <col min="5890" max="5890" width="61.140625" bestFit="1" customWidth="1"/>
    <col min="5891" max="5891" width="22.42578125" customWidth="1"/>
    <col min="5892" max="5892" width="27.5703125" customWidth="1"/>
    <col min="5893" max="5893" width="12.7109375" customWidth="1"/>
    <col min="5894" max="5895" width="12.28515625" customWidth="1"/>
    <col min="5896" max="5896" width="12" customWidth="1"/>
    <col min="5897" max="5897" width="12.85546875" customWidth="1"/>
    <col min="5898" max="5898" width="45.85546875" customWidth="1"/>
    <col min="6145" max="6145" width="12.7109375" customWidth="1"/>
    <col min="6146" max="6146" width="61.140625" bestFit="1" customWidth="1"/>
    <col min="6147" max="6147" width="22.42578125" customWidth="1"/>
    <col min="6148" max="6148" width="27.5703125" customWidth="1"/>
    <col min="6149" max="6149" width="12.7109375" customWidth="1"/>
    <col min="6150" max="6151" width="12.28515625" customWidth="1"/>
    <col min="6152" max="6152" width="12" customWidth="1"/>
    <col min="6153" max="6153" width="12.85546875" customWidth="1"/>
    <col min="6154" max="6154" width="45.85546875" customWidth="1"/>
    <col min="6401" max="6401" width="12.7109375" customWidth="1"/>
    <col min="6402" max="6402" width="61.140625" bestFit="1" customWidth="1"/>
    <col min="6403" max="6403" width="22.42578125" customWidth="1"/>
    <col min="6404" max="6404" width="27.5703125" customWidth="1"/>
    <col min="6405" max="6405" width="12.7109375" customWidth="1"/>
    <col min="6406" max="6407" width="12.28515625" customWidth="1"/>
    <col min="6408" max="6408" width="12" customWidth="1"/>
    <col min="6409" max="6409" width="12.85546875" customWidth="1"/>
    <col min="6410" max="6410" width="45.85546875" customWidth="1"/>
    <col min="6657" max="6657" width="12.7109375" customWidth="1"/>
    <col min="6658" max="6658" width="61.140625" bestFit="1" customWidth="1"/>
    <col min="6659" max="6659" width="22.42578125" customWidth="1"/>
    <col min="6660" max="6660" width="27.5703125" customWidth="1"/>
    <col min="6661" max="6661" width="12.7109375" customWidth="1"/>
    <col min="6662" max="6663" width="12.28515625" customWidth="1"/>
    <col min="6664" max="6664" width="12" customWidth="1"/>
    <col min="6665" max="6665" width="12.85546875" customWidth="1"/>
    <col min="6666" max="6666" width="45.85546875" customWidth="1"/>
    <col min="6913" max="6913" width="12.7109375" customWidth="1"/>
    <col min="6914" max="6914" width="61.140625" bestFit="1" customWidth="1"/>
    <col min="6915" max="6915" width="22.42578125" customWidth="1"/>
    <col min="6916" max="6916" width="27.5703125" customWidth="1"/>
    <col min="6917" max="6917" width="12.7109375" customWidth="1"/>
    <col min="6918" max="6919" width="12.28515625" customWidth="1"/>
    <col min="6920" max="6920" width="12" customWidth="1"/>
    <col min="6921" max="6921" width="12.85546875" customWidth="1"/>
    <col min="6922" max="6922" width="45.85546875" customWidth="1"/>
    <col min="7169" max="7169" width="12.7109375" customWidth="1"/>
    <col min="7170" max="7170" width="61.140625" bestFit="1" customWidth="1"/>
    <col min="7171" max="7171" width="22.42578125" customWidth="1"/>
    <col min="7172" max="7172" width="27.5703125" customWidth="1"/>
    <col min="7173" max="7173" width="12.7109375" customWidth="1"/>
    <col min="7174" max="7175" width="12.28515625" customWidth="1"/>
    <col min="7176" max="7176" width="12" customWidth="1"/>
    <col min="7177" max="7177" width="12.85546875" customWidth="1"/>
    <col min="7178" max="7178" width="45.85546875" customWidth="1"/>
    <col min="7425" max="7425" width="12.7109375" customWidth="1"/>
    <col min="7426" max="7426" width="61.140625" bestFit="1" customWidth="1"/>
    <col min="7427" max="7427" width="22.42578125" customWidth="1"/>
    <col min="7428" max="7428" width="27.5703125" customWidth="1"/>
    <col min="7429" max="7429" width="12.7109375" customWidth="1"/>
    <col min="7430" max="7431" width="12.28515625" customWidth="1"/>
    <col min="7432" max="7432" width="12" customWidth="1"/>
    <col min="7433" max="7433" width="12.85546875" customWidth="1"/>
    <col min="7434" max="7434" width="45.85546875" customWidth="1"/>
    <col min="7681" max="7681" width="12.7109375" customWidth="1"/>
    <col min="7682" max="7682" width="61.140625" bestFit="1" customWidth="1"/>
    <col min="7683" max="7683" width="22.42578125" customWidth="1"/>
    <col min="7684" max="7684" width="27.5703125" customWidth="1"/>
    <col min="7685" max="7685" width="12.7109375" customWidth="1"/>
    <col min="7686" max="7687" width="12.28515625" customWidth="1"/>
    <col min="7688" max="7688" width="12" customWidth="1"/>
    <col min="7689" max="7689" width="12.85546875" customWidth="1"/>
    <col min="7690" max="7690" width="45.85546875" customWidth="1"/>
    <col min="7937" max="7937" width="12.7109375" customWidth="1"/>
    <col min="7938" max="7938" width="61.140625" bestFit="1" customWidth="1"/>
    <col min="7939" max="7939" width="22.42578125" customWidth="1"/>
    <col min="7940" max="7940" width="27.5703125" customWidth="1"/>
    <col min="7941" max="7941" width="12.7109375" customWidth="1"/>
    <col min="7942" max="7943" width="12.28515625" customWidth="1"/>
    <col min="7944" max="7944" width="12" customWidth="1"/>
    <col min="7945" max="7945" width="12.85546875" customWidth="1"/>
    <col min="7946" max="7946" width="45.85546875" customWidth="1"/>
    <col min="8193" max="8193" width="12.7109375" customWidth="1"/>
    <col min="8194" max="8194" width="61.140625" bestFit="1" customWidth="1"/>
    <col min="8195" max="8195" width="22.42578125" customWidth="1"/>
    <col min="8196" max="8196" width="27.5703125" customWidth="1"/>
    <col min="8197" max="8197" width="12.7109375" customWidth="1"/>
    <col min="8198" max="8199" width="12.28515625" customWidth="1"/>
    <col min="8200" max="8200" width="12" customWidth="1"/>
    <col min="8201" max="8201" width="12.85546875" customWidth="1"/>
    <col min="8202" max="8202" width="45.85546875" customWidth="1"/>
    <col min="8449" max="8449" width="12.7109375" customWidth="1"/>
    <col min="8450" max="8450" width="61.140625" bestFit="1" customWidth="1"/>
    <col min="8451" max="8451" width="22.42578125" customWidth="1"/>
    <col min="8452" max="8452" width="27.5703125" customWidth="1"/>
    <col min="8453" max="8453" width="12.7109375" customWidth="1"/>
    <col min="8454" max="8455" width="12.28515625" customWidth="1"/>
    <col min="8456" max="8456" width="12" customWidth="1"/>
    <col min="8457" max="8457" width="12.85546875" customWidth="1"/>
    <col min="8458" max="8458" width="45.85546875" customWidth="1"/>
    <col min="8705" max="8705" width="12.7109375" customWidth="1"/>
    <col min="8706" max="8706" width="61.140625" bestFit="1" customWidth="1"/>
    <col min="8707" max="8707" width="22.42578125" customWidth="1"/>
    <col min="8708" max="8708" width="27.5703125" customWidth="1"/>
    <col min="8709" max="8709" width="12.7109375" customWidth="1"/>
    <col min="8710" max="8711" width="12.28515625" customWidth="1"/>
    <col min="8712" max="8712" width="12" customWidth="1"/>
    <col min="8713" max="8713" width="12.85546875" customWidth="1"/>
    <col min="8714" max="8714" width="45.85546875" customWidth="1"/>
    <col min="8961" max="8961" width="12.7109375" customWidth="1"/>
    <col min="8962" max="8962" width="61.140625" bestFit="1" customWidth="1"/>
    <col min="8963" max="8963" width="22.42578125" customWidth="1"/>
    <col min="8964" max="8964" width="27.5703125" customWidth="1"/>
    <col min="8965" max="8965" width="12.7109375" customWidth="1"/>
    <col min="8966" max="8967" width="12.28515625" customWidth="1"/>
    <col min="8968" max="8968" width="12" customWidth="1"/>
    <col min="8969" max="8969" width="12.85546875" customWidth="1"/>
    <col min="8970" max="8970" width="45.85546875" customWidth="1"/>
    <col min="9217" max="9217" width="12.7109375" customWidth="1"/>
    <col min="9218" max="9218" width="61.140625" bestFit="1" customWidth="1"/>
    <col min="9219" max="9219" width="22.42578125" customWidth="1"/>
    <col min="9220" max="9220" width="27.5703125" customWidth="1"/>
    <col min="9221" max="9221" width="12.7109375" customWidth="1"/>
    <col min="9222" max="9223" width="12.28515625" customWidth="1"/>
    <col min="9224" max="9224" width="12" customWidth="1"/>
    <col min="9225" max="9225" width="12.85546875" customWidth="1"/>
    <col min="9226" max="9226" width="45.85546875" customWidth="1"/>
    <col min="9473" max="9473" width="12.7109375" customWidth="1"/>
    <col min="9474" max="9474" width="61.140625" bestFit="1" customWidth="1"/>
    <col min="9475" max="9475" width="22.42578125" customWidth="1"/>
    <col min="9476" max="9476" width="27.5703125" customWidth="1"/>
    <col min="9477" max="9477" width="12.7109375" customWidth="1"/>
    <col min="9478" max="9479" width="12.28515625" customWidth="1"/>
    <col min="9480" max="9480" width="12" customWidth="1"/>
    <col min="9481" max="9481" width="12.85546875" customWidth="1"/>
    <col min="9482" max="9482" width="45.85546875" customWidth="1"/>
    <col min="9729" max="9729" width="12.7109375" customWidth="1"/>
    <col min="9730" max="9730" width="61.140625" bestFit="1" customWidth="1"/>
    <col min="9731" max="9731" width="22.42578125" customWidth="1"/>
    <col min="9732" max="9732" width="27.5703125" customWidth="1"/>
    <col min="9733" max="9733" width="12.7109375" customWidth="1"/>
    <col min="9734" max="9735" width="12.28515625" customWidth="1"/>
    <col min="9736" max="9736" width="12" customWidth="1"/>
    <col min="9737" max="9737" width="12.85546875" customWidth="1"/>
    <col min="9738" max="9738" width="45.85546875" customWidth="1"/>
    <col min="9985" max="9985" width="12.7109375" customWidth="1"/>
    <col min="9986" max="9986" width="61.140625" bestFit="1" customWidth="1"/>
    <col min="9987" max="9987" width="22.42578125" customWidth="1"/>
    <col min="9988" max="9988" width="27.5703125" customWidth="1"/>
    <col min="9989" max="9989" width="12.7109375" customWidth="1"/>
    <col min="9990" max="9991" width="12.28515625" customWidth="1"/>
    <col min="9992" max="9992" width="12" customWidth="1"/>
    <col min="9993" max="9993" width="12.85546875" customWidth="1"/>
    <col min="9994" max="9994" width="45.85546875" customWidth="1"/>
    <col min="10241" max="10241" width="12.7109375" customWidth="1"/>
    <col min="10242" max="10242" width="61.140625" bestFit="1" customWidth="1"/>
    <col min="10243" max="10243" width="22.42578125" customWidth="1"/>
    <col min="10244" max="10244" width="27.5703125" customWidth="1"/>
    <col min="10245" max="10245" width="12.7109375" customWidth="1"/>
    <col min="10246" max="10247" width="12.28515625" customWidth="1"/>
    <col min="10248" max="10248" width="12" customWidth="1"/>
    <col min="10249" max="10249" width="12.85546875" customWidth="1"/>
    <col min="10250" max="10250" width="45.85546875" customWidth="1"/>
    <col min="10497" max="10497" width="12.7109375" customWidth="1"/>
    <col min="10498" max="10498" width="61.140625" bestFit="1" customWidth="1"/>
    <col min="10499" max="10499" width="22.42578125" customWidth="1"/>
    <col min="10500" max="10500" width="27.5703125" customWidth="1"/>
    <col min="10501" max="10501" width="12.7109375" customWidth="1"/>
    <col min="10502" max="10503" width="12.28515625" customWidth="1"/>
    <col min="10504" max="10504" width="12" customWidth="1"/>
    <col min="10505" max="10505" width="12.85546875" customWidth="1"/>
    <col min="10506" max="10506" width="45.85546875" customWidth="1"/>
    <col min="10753" max="10753" width="12.7109375" customWidth="1"/>
    <col min="10754" max="10754" width="61.140625" bestFit="1" customWidth="1"/>
    <col min="10755" max="10755" width="22.42578125" customWidth="1"/>
    <col min="10756" max="10756" width="27.5703125" customWidth="1"/>
    <col min="10757" max="10757" width="12.7109375" customWidth="1"/>
    <col min="10758" max="10759" width="12.28515625" customWidth="1"/>
    <col min="10760" max="10760" width="12" customWidth="1"/>
    <col min="10761" max="10761" width="12.85546875" customWidth="1"/>
    <col min="10762" max="10762" width="45.85546875" customWidth="1"/>
    <col min="11009" max="11009" width="12.7109375" customWidth="1"/>
    <col min="11010" max="11010" width="61.140625" bestFit="1" customWidth="1"/>
    <col min="11011" max="11011" width="22.42578125" customWidth="1"/>
    <col min="11012" max="11012" width="27.5703125" customWidth="1"/>
    <col min="11013" max="11013" width="12.7109375" customWidth="1"/>
    <col min="11014" max="11015" width="12.28515625" customWidth="1"/>
    <col min="11016" max="11016" width="12" customWidth="1"/>
    <col min="11017" max="11017" width="12.85546875" customWidth="1"/>
    <col min="11018" max="11018" width="45.85546875" customWidth="1"/>
    <col min="11265" max="11265" width="12.7109375" customWidth="1"/>
    <col min="11266" max="11266" width="61.140625" bestFit="1" customWidth="1"/>
    <col min="11267" max="11267" width="22.42578125" customWidth="1"/>
    <col min="11268" max="11268" width="27.5703125" customWidth="1"/>
    <col min="11269" max="11269" width="12.7109375" customWidth="1"/>
    <col min="11270" max="11271" width="12.28515625" customWidth="1"/>
    <col min="11272" max="11272" width="12" customWidth="1"/>
    <col min="11273" max="11273" width="12.85546875" customWidth="1"/>
    <col min="11274" max="11274" width="45.85546875" customWidth="1"/>
    <col min="11521" max="11521" width="12.7109375" customWidth="1"/>
    <col min="11522" max="11522" width="61.140625" bestFit="1" customWidth="1"/>
    <col min="11523" max="11523" width="22.42578125" customWidth="1"/>
    <col min="11524" max="11524" width="27.5703125" customWidth="1"/>
    <col min="11525" max="11525" width="12.7109375" customWidth="1"/>
    <col min="11526" max="11527" width="12.28515625" customWidth="1"/>
    <col min="11528" max="11528" width="12" customWidth="1"/>
    <col min="11529" max="11529" width="12.85546875" customWidth="1"/>
    <col min="11530" max="11530" width="45.85546875" customWidth="1"/>
    <col min="11777" max="11777" width="12.7109375" customWidth="1"/>
    <col min="11778" max="11778" width="61.140625" bestFit="1" customWidth="1"/>
    <col min="11779" max="11779" width="22.42578125" customWidth="1"/>
    <col min="11780" max="11780" width="27.5703125" customWidth="1"/>
    <col min="11781" max="11781" width="12.7109375" customWidth="1"/>
    <col min="11782" max="11783" width="12.28515625" customWidth="1"/>
    <col min="11784" max="11784" width="12" customWidth="1"/>
    <col min="11785" max="11785" width="12.85546875" customWidth="1"/>
    <col min="11786" max="11786" width="45.85546875" customWidth="1"/>
    <col min="12033" max="12033" width="12.7109375" customWidth="1"/>
    <col min="12034" max="12034" width="61.140625" bestFit="1" customWidth="1"/>
    <col min="12035" max="12035" width="22.42578125" customWidth="1"/>
    <col min="12036" max="12036" width="27.5703125" customWidth="1"/>
    <col min="12037" max="12037" width="12.7109375" customWidth="1"/>
    <col min="12038" max="12039" width="12.28515625" customWidth="1"/>
    <col min="12040" max="12040" width="12" customWidth="1"/>
    <col min="12041" max="12041" width="12.85546875" customWidth="1"/>
    <col min="12042" max="12042" width="45.85546875" customWidth="1"/>
    <col min="12289" max="12289" width="12.7109375" customWidth="1"/>
    <col min="12290" max="12290" width="61.140625" bestFit="1" customWidth="1"/>
    <col min="12291" max="12291" width="22.42578125" customWidth="1"/>
    <col min="12292" max="12292" width="27.5703125" customWidth="1"/>
    <col min="12293" max="12293" width="12.7109375" customWidth="1"/>
    <col min="12294" max="12295" width="12.28515625" customWidth="1"/>
    <col min="12296" max="12296" width="12" customWidth="1"/>
    <col min="12297" max="12297" width="12.85546875" customWidth="1"/>
    <col min="12298" max="12298" width="45.85546875" customWidth="1"/>
    <col min="12545" max="12545" width="12.7109375" customWidth="1"/>
    <col min="12546" max="12546" width="61.140625" bestFit="1" customWidth="1"/>
    <col min="12547" max="12547" width="22.42578125" customWidth="1"/>
    <col min="12548" max="12548" width="27.5703125" customWidth="1"/>
    <col min="12549" max="12549" width="12.7109375" customWidth="1"/>
    <col min="12550" max="12551" width="12.28515625" customWidth="1"/>
    <col min="12552" max="12552" width="12" customWidth="1"/>
    <col min="12553" max="12553" width="12.85546875" customWidth="1"/>
    <col min="12554" max="12554" width="45.85546875" customWidth="1"/>
    <col min="12801" max="12801" width="12.7109375" customWidth="1"/>
    <col min="12802" max="12802" width="61.140625" bestFit="1" customWidth="1"/>
    <col min="12803" max="12803" width="22.42578125" customWidth="1"/>
    <col min="12804" max="12804" width="27.5703125" customWidth="1"/>
    <col min="12805" max="12805" width="12.7109375" customWidth="1"/>
    <col min="12806" max="12807" width="12.28515625" customWidth="1"/>
    <col min="12808" max="12808" width="12" customWidth="1"/>
    <col min="12809" max="12809" width="12.85546875" customWidth="1"/>
    <col min="12810" max="12810" width="45.85546875" customWidth="1"/>
    <col min="13057" max="13057" width="12.7109375" customWidth="1"/>
    <col min="13058" max="13058" width="61.140625" bestFit="1" customWidth="1"/>
    <col min="13059" max="13059" width="22.42578125" customWidth="1"/>
    <col min="13060" max="13060" width="27.5703125" customWidth="1"/>
    <col min="13061" max="13061" width="12.7109375" customWidth="1"/>
    <col min="13062" max="13063" width="12.28515625" customWidth="1"/>
    <col min="13064" max="13064" width="12" customWidth="1"/>
    <col min="13065" max="13065" width="12.85546875" customWidth="1"/>
    <col min="13066" max="13066" width="45.85546875" customWidth="1"/>
    <col min="13313" max="13313" width="12.7109375" customWidth="1"/>
    <col min="13314" max="13314" width="61.140625" bestFit="1" customWidth="1"/>
    <col min="13315" max="13315" width="22.42578125" customWidth="1"/>
    <col min="13316" max="13316" width="27.5703125" customWidth="1"/>
    <col min="13317" max="13317" width="12.7109375" customWidth="1"/>
    <col min="13318" max="13319" width="12.28515625" customWidth="1"/>
    <col min="13320" max="13320" width="12" customWidth="1"/>
    <col min="13321" max="13321" width="12.85546875" customWidth="1"/>
    <col min="13322" max="13322" width="45.85546875" customWidth="1"/>
    <col min="13569" max="13569" width="12.7109375" customWidth="1"/>
    <col min="13570" max="13570" width="61.140625" bestFit="1" customWidth="1"/>
    <col min="13571" max="13571" width="22.42578125" customWidth="1"/>
    <col min="13572" max="13572" width="27.5703125" customWidth="1"/>
    <col min="13573" max="13573" width="12.7109375" customWidth="1"/>
    <col min="13574" max="13575" width="12.28515625" customWidth="1"/>
    <col min="13576" max="13576" width="12" customWidth="1"/>
    <col min="13577" max="13577" width="12.85546875" customWidth="1"/>
    <col min="13578" max="13578" width="45.85546875" customWidth="1"/>
    <col min="13825" max="13825" width="12.7109375" customWidth="1"/>
    <col min="13826" max="13826" width="61.140625" bestFit="1" customWidth="1"/>
    <col min="13827" max="13827" width="22.42578125" customWidth="1"/>
    <col min="13828" max="13828" width="27.5703125" customWidth="1"/>
    <col min="13829" max="13829" width="12.7109375" customWidth="1"/>
    <col min="13830" max="13831" width="12.28515625" customWidth="1"/>
    <col min="13832" max="13832" width="12" customWidth="1"/>
    <col min="13833" max="13833" width="12.85546875" customWidth="1"/>
    <col min="13834" max="13834" width="45.85546875" customWidth="1"/>
    <col min="14081" max="14081" width="12.7109375" customWidth="1"/>
    <col min="14082" max="14082" width="61.140625" bestFit="1" customWidth="1"/>
    <col min="14083" max="14083" width="22.42578125" customWidth="1"/>
    <col min="14084" max="14084" width="27.5703125" customWidth="1"/>
    <col min="14085" max="14085" width="12.7109375" customWidth="1"/>
    <col min="14086" max="14087" width="12.28515625" customWidth="1"/>
    <col min="14088" max="14088" width="12" customWidth="1"/>
    <col min="14089" max="14089" width="12.85546875" customWidth="1"/>
    <col min="14090" max="14090" width="45.85546875" customWidth="1"/>
    <col min="14337" max="14337" width="12.7109375" customWidth="1"/>
    <col min="14338" max="14338" width="61.140625" bestFit="1" customWidth="1"/>
    <col min="14339" max="14339" width="22.42578125" customWidth="1"/>
    <col min="14340" max="14340" width="27.5703125" customWidth="1"/>
    <col min="14341" max="14341" width="12.7109375" customWidth="1"/>
    <col min="14342" max="14343" width="12.28515625" customWidth="1"/>
    <col min="14344" max="14344" width="12" customWidth="1"/>
    <col min="14345" max="14345" width="12.85546875" customWidth="1"/>
    <col min="14346" max="14346" width="45.85546875" customWidth="1"/>
    <col min="14593" max="14593" width="12.7109375" customWidth="1"/>
    <col min="14594" max="14594" width="61.140625" bestFit="1" customWidth="1"/>
    <col min="14595" max="14595" width="22.42578125" customWidth="1"/>
    <col min="14596" max="14596" width="27.5703125" customWidth="1"/>
    <col min="14597" max="14597" width="12.7109375" customWidth="1"/>
    <col min="14598" max="14599" width="12.28515625" customWidth="1"/>
    <col min="14600" max="14600" width="12" customWidth="1"/>
    <col min="14601" max="14601" width="12.85546875" customWidth="1"/>
    <col min="14602" max="14602" width="45.85546875" customWidth="1"/>
    <col min="14849" max="14849" width="12.7109375" customWidth="1"/>
    <col min="14850" max="14850" width="61.140625" bestFit="1" customWidth="1"/>
    <col min="14851" max="14851" width="22.42578125" customWidth="1"/>
    <col min="14852" max="14852" width="27.5703125" customWidth="1"/>
    <col min="14853" max="14853" width="12.7109375" customWidth="1"/>
    <col min="14854" max="14855" width="12.28515625" customWidth="1"/>
    <col min="14856" max="14856" width="12" customWidth="1"/>
    <col min="14857" max="14857" width="12.85546875" customWidth="1"/>
    <col min="14858" max="14858" width="45.85546875" customWidth="1"/>
    <col min="15105" max="15105" width="12.7109375" customWidth="1"/>
    <col min="15106" max="15106" width="61.140625" bestFit="1" customWidth="1"/>
    <col min="15107" max="15107" width="22.42578125" customWidth="1"/>
    <col min="15108" max="15108" width="27.5703125" customWidth="1"/>
    <col min="15109" max="15109" width="12.7109375" customWidth="1"/>
    <col min="15110" max="15111" width="12.28515625" customWidth="1"/>
    <col min="15112" max="15112" width="12" customWidth="1"/>
    <col min="15113" max="15113" width="12.85546875" customWidth="1"/>
    <col min="15114" max="15114" width="45.85546875" customWidth="1"/>
    <col min="15361" max="15361" width="12.7109375" customWidth="1"/>
    <col min="15362" max="15362" width="61.140625" bestFit="1" customWidth="1"/>
    <col min="15363" max="15363" width="22.42578125" customWidth="1"/>
    <col min="15364" max="15364" width="27.5703125" customWidth="1"/>
    <col min="15365" max="15365" width="12.7109375" customWidth="1"/>
    <col min="15366" max="15367" width="12.28515625" customWidth="1"/>
    <col min="15368" max="15368" width="12" customWidth="1"/>
    <col min="15369" max="15369" width="12.85546875" customWidth="1"/>
    <col min="15370" max="15370" width="45.85546875" customWidth="1"/>
    <col min="15617" max="15617" width="12.7109375" customWidth="1"/>
    <col min="15618" max="15618" width="61.140625" bestFit="1" customWidth="1"/>
    <col min="15619" max="15619" width="22.42578125" customWidth="1"/>
    <col min="15620" max="15620" width="27.5703125" customWidth="1"/>
    <col min="15621" max="15621" width="12.7109375" customWidth="1"/>
    <col min="15622" max="15623" width="12.28515625" customWidth="1"/>
    <col min="15624" max="15624" width="12" customWidth="1"/>
    <col min="15625" max="15625" width="12.85546875" customWidth="1"/>
    <col min="15626" max="15626" width="45.85546875" customWidth="1"/>
    <col min="15873" max="15873" width="12.7109375" customWidth="1"/>
    <col min="15874" max="15874" width="61.140625" bestFit="1" customWidth="1"/>
    <col min="15875" max="15875" width="22.42578125" customWidth="1"/>
    <col min="15876" max="15876" width="27.5703125" customWidth="1"/>
    <col min="15877" max="15877" width="12.7109375" customWidth="1"/>
    <col min="15878" max="15879" width="12.28515625" customWidth="1"/>
    <col min="15880" max="15880" width="12" customWidth="1"/>
    <col min="15881" max="15881" width="12.85546875" customWidth="1"/>
    <col min="15882" max="15882" width="45.85546875" customWidth="1"/>
    <col min="16129" max="16129" width="12.7109375" customWidth="1"/>
    <col min="16130" max="16130" width="61.140625" bestFit="1" customWidth="1"/>
    <col min="16131" max="16131" width="22.42578125" customWidth="1"/>
    <col min="16132" max="16132" width="27.5703125" customWidth="1"/>
    <col min="16133" max="16133" width="12.7109375" customWidth="1"/>
    <col min="16134" max="16135" width="12.28515625" customWidth="1"/>
    <col min="16136" max="16136" width="12" customWidth="1"/>
    <col min="16137" max="16137" width="12.85546875" customWidth="1"/>
    <col min="16138" max="16138" width="45.85546875" customWidth="1"/>
  </cols>
  <sheetData>
    <row r="2" spans="1:10" s="260" customFormat="1" ht="15.75">
      <c r="A2" s="257" t="s">
        <v>211</v>
      </c>
      <c r="B2" s="258"/>
      <c r="C2" s="259"/>
      <c r="E2" s="258"/>
      <c r="F2" s="258"/>
      <c r="G2" s="258"/>
      <c r="H2" s="258"/>
      <c r="I2" s="258"/>
      <c r="J2" s="261"/>
    </row>
    <row r="3" spans="1:10" s="265" customFormat="1" ht="18.75" customHeight="1">
      <c r="A3" s="262" t="s">
        <v>260</v>
      </c>
      <c r="B3" s="263"/>
      <c r="C3" s="264"/>
      <c r="E3" s="263"/>
      <c r="F3" s="263"/>
      <c r="G3" s="263"/>
      <c r="H3" s="263"/>
      <c r="I3" s="263"/>
    </row>
    <row r="4" spans="1:10" ht="15.75" thickBot="1"/>
    <row r="5" spans="1:10" s="271" customFormat="1" ht="33.75" customHeight="1">
      <c r="A5" s="267" t="s">
        <v>24</v>
      </c>
      <c r="B5" s="268" t="s">
        <v>205</v>
      </c>
      <c r="C5" s="269" t="s">
        <v>212</v>
      </c>
      <c r="D5" s="515" t="s">
        <v>258</v>
      </c>
      <c r="E5" s="516"/>
      <c r="F5" s="516"/>
      <c r="G5" s="516"/>
      <c r="H5" s="516"/>
      <c r="I5" s="517"/>
      <c r="J5" s="270" t="s">
        <v>213</v>
      </c>
    </row>
    <row r="6" spans="1:10" s="271" customFormat="1" ht="63" customHeight="1">
      <c r="A6" s="272" t="s">
        <v>214</v>
      </c>
      <c r="B6" s="273" t="s">
        <v>215</v>
      </c>
      <c r="C6" s="274"/>
      <c r="D6" s="275"/>
      <c r="E6" s="276"/>
      <c r="F6" s="276"/>
      <c r="G6" s="276"/>
      <c r="H6" s="276"/>
      <c r="I6" s="277"/>
      <c r="J6" s="278" t="s">
        <v>216</v>
      </c>
    </row>
    <row r="7" spans="1:10" s="271" customFormat="1" ht="15.75" customHeight="1">
      <c r="A7" s="279"/>
      <c r="B7" s="280"/>
      <c r="C7" s="281"/>
      <c r="D7" s="518" t="s">
        <v>217</v>
      </c>
      <c r="E7" s="518"/>
      <c r="F7" s="518"/>
      <c r="G7" s="518"/>
      <c r="H7" s="518"/>
      <c r="I7" s="518"/>
      <c r="J7" s="278" t="s">
        <v>216</v>
      </c>
    </row>
    <row r="8" spans="1:10" s="288" customFormat="1" ht="74.25" customHeight="1">
      <c r="A8" s="519" t="s">
        <v>218</v>
      </c>
      <c r="B8" s="520"/>
      <c r="C8" s="282" t="s">
        <v>219</v>
      </c>
      <c r="D8" s="283" t="s">
        <v>220</v>
      </c>
      <c r="E8" s="284" t="s">
        <v>221</v>
      </c>
      <c r="F8" s="282" t="s">
        <v>222</v>
      </c>
      <c r="G8" s="282" t="s">
        <v>223</v>
      </c>
      <c r="H8" s="285" t="s">
        <v>224</v>
      </c>
      <c r="I8" s="286" t="s">
        <v>225</v>
      </c>
      <c r="J8" s="287"/>
    </row>
    <row r="9" spans="1:10" s="271" customFormat="1" ht="289.5" customHeight="1">
      <c r="A9" s="289" t="s">
        <v>226</v>
      </c>
      <c r="B9" s="290" t="s">
        <v>227</v>
      </c>
      <c r="C9" s="291"/>
      <c r="D9" s="292"/>
      <c r="E9" s="350">
        <v>74540930</v>
      </c>
      <c r="F9" s="351">
        <v>81420000</v>
      </c>
      <c r="G9" s="352">
        <v>91380000</v>
      </c>
      <c r="H9" s="353">
        <v>22694738</v>
      </c>
      <c r="I9" s="332">
        <v>0.25</v>
      </c>
      <c r="J9" s="293" t="s">
        <v>270</v>
      </c>
    </row>
    <row r="10" spans="1:10" s="271" customFormat="1" ht="15" customHeight="1">
      <c r="A10" s="289"/>
      <c r="B10" s="294"/>
      <c r="C10" s="273" t="s">
        <v>216</v>
      </c>
      <c r="D10" s="295" t="s">
        <v>228</v>
      </c>
      <c r="E10" s="296"/>
      <c r="F10" s="297"/>
      <c r="G10" s="298"/>
      <c r="H10" s="299"/>
      <c r="I10" s="300"/>
      <c r="J10" s="293"/>
    </row>
    <row r="11" spans="1:10" s="271" customFormat="1" ht="15" customHeight="1">
      <c r="A11" s="289"/>
      <c r="B11" s="281"/>
      <c r="C11" s="273" t="s">
        <v>216</v>
      </c>
      <c r="D11" s="295" t="s">
        <v>228</v>
      </c>
      <c r="E11" s="301"/>
      <c r="F11" s="297"/>
      <c r="G11" s="298"/>
      <c r="H11" s="299"/>
      <c r="I11" s="300"/>
      <c r="J11" s="293" t="s">
        <v>216</v>
      </c>
    </row>
    <row r="12" spans="1:10" s="271" customFormat="1" ht="15" customHeight="1">
      <c r="A12" s="289"/>
      <c r="B12" s="281"/>
      <c r="C12" s="273" t="s">
        <v>216</v>
      </c>
      <c r="D12" s="295" t="s">
        <v>228</v>
      </c>
      <c r="E12" s="302"/>
      <c r="F12" s="297"/>
      <c r="G12" s="298"/>
      <c r="H12" s="299"/>
      <c r="I12" s="300"/>
      <c r="J12" s="293" t="s">
        <v>216</v>
      </c>
    </row>
    <row r="13" spans="1:10" s="271" customFormat="1" ht="15" customHeight="1">
      <c r="A13" s="289" t="s">
        <v>229</v>
      </c>
      <c r="B13" s="273" t="s">
        <v>230</v>
      </c>
      <c r="C13" s="280" t="s">
        <v>216</v>
      </c>
      <c r="D13" s="292" t="s">
        <v>228</v>
      </c>
      <c r="E13" s="303"/>
      <c r="F13" s="304"/>
      <c r="G13" s="305"/>
      <c r="H13" s="306"/>
      <c r="I13" s="306"/>
      <c r="J13" s="293" t="s">
        <v>216</v>
      </c>
    </row>
    <row r="14" spans="1:10" s="271" customFormat="1" ht="15" customHeight="1">
      <c r="A14" s="307"/>
      <c r="B14" s="281"/>
      <c r="C14" s="273" t="s">
        <v>216</v>
      </c>
      <c r="D14" s="295" t="s">
        <v>228</v>
      </c>
      <c r="E14" s="301"/>
      <c r="F14" s="308"/>
      <c r="G14" s="309"/>
      <c r="H14" s="310"/>
      <c r="I14" s="300"/>
      <c r="J14" s="293" t="s">
        <v>216</v>
      </c>
    </row>
    <row r="15" spans="1:10" s="271" customFormat="1" ht="15" customHeight="1">
      <c r="A15" s="289"/>
      <c r="B15" s="281"/>
      <c r="C15" s="273" t="s">
        <v>216</v>
      </c>
      <c r="D15" s="295" t="s">
        <v>228</v>
      </c>
      <c r="E15" s="301"/>
      <c r="F15" s="308"/>
      <c r="G15" s="309"/>
      <c r="H15" s="310"/>
      <c r="I15" s="300"/>
      <c r="J15" s="293" t="s">
        <v>216</v>
      </c>
    </row>
    <row r="16" spans="1:10" s="271" customFormat="1" ht="15" customHeight="1">
      <c r="A16" s="289"/>
      <c r="B16" s="281"/>
      <c r="C16" s="273" t="s">
        <v>216</v>
      </c>
      <c r="D16" s="295" t="s">
        <v>228</v>
      </c>
      <c r="E16" s="301"/>
      <c r="F16" s="308"/>
      <c r="G16" s="309"/>
      <c r="H16" s="310"/>
      <c r="I16" s="300"/>
      <c r="J16" s="293" t="s">
        <v>216</v>
      </c>
    </row>
    <row r="17" spans="1:12" s="271" customFormat="1" ht="15" customHeight="1" thickBot="1">
      <c r="A17" s="311" t="s">
        <v>231</v>
      </c>
      <c r="B17" s="312" t="s">
        <v>232</v>
      </c>
      <c r="C17" s="313" t="s">
        <v>216</v>
      </c>
      <c r="D17" s="314" t="s">
        <v>228</v>
      </c>
      <c r="E17" s="315"/>
      <c r="F17" s="316"/>
      <c r="G17" s="317"/>
      <c r="H17" s="318"/>
      <c r="I17" s="319"/>
      <c r="J17" s="320" t="s">
        <v>216</v>
      </c>
    </row>
    <row r="19" spans="1:12" s="265" customFormat="1" ht="12.75" customHeight="1">
      <c r="A19" s="321" t="s">
        <v>233</v>
      </c>
      <c r="C19" s="322"/>
      <c r="E19" s="263"/>
      <c r="F19" s="263"/>
      <c r="G19" s="263"/>
      <c r="H19" s="263"/>
      <c r="I19" s="263"/>
    </row>
    <row r="20" spans="1:12" s="265" customFormat="1" ht="12.75" customHeight="1">
      <c r="A20" s="321" t="s">
        <v>234</v>
      </c>
      <c r="C20" s="322"/>
      <c r="E20" s="263"/>
      <c r="F20" s="263"/>
      <c r="G20" s="263"/>
      <c r="H20" s="263"/>
      <c r="I20" s="263"/>
    </row>
    <row r="21" spans="1:12" s="265" customFormat="1" ht="12.75" customHeight="1">
      <c r="A21" s="321" t="s">
        <v>235</v>
      </c>
      <c r="C21" s="322"/>
      <c r="E21" s="263"/>
      <c r="F21" s="263"/>
      <c r="G21" s="263"/>
      <c r="H21" s="263"/>
      <c r="I21" s="263"/>
    </row>
    <row r="22" spans="1:12" s="265" customFormat="1" ht="12.75" customHeight="1">
      <c r="A22" s="321" t="s">
        <v>236</v>
      </c>
      <c r="C22" s="322"/>
      <c r="E22" s="263"/>
      <c r="F22" s="263"/>
      <c r="G22" s="263"/>
      <c r="H22" s="263"/>
      <c r="I22" s="263"/>
    </row>
    <row r="23" spans="1:12" ht="12.75" customHeight="1"/>
    <row r="24" spans="1:12" ht="12.75" customHeight="1"/>
    <row r="27" spans="1:12" ht="24" customHeight="1">
      <c r="A27" s="521"/>
      <c r="B27" s="522" t="s">
        <v>58</v>
      </c>
      <c r="C27" s="323" t="s">
        <v>54</v>
      </c>
      <c r="D27" s="525" t="s">
        <v>245</v>
      </c>
      <c r="E27" s="526"/>
      <c r="F27" s="522" t="s">
        <v>194</v>
      </c>
      <c r="G27" s="527"/>
      <c r="H27" s="528"/>
      <c r="I27" s="323" t="s">
        <v>54</v>
      </c>
      <c r="J27" s="324" t="s">
        <v>239</v>
      </c>
      <c r="K27" s="532"/>
      <c r="L27" s="532"/>
    </row>
    <row r="28" spans="1:12" ht="23.25" customHeight="1">
      <c r="A28" s="521"/>
      <c r="B28" s="523"/>
      <c r="C28" s="323" t="s">
        <v>55</v>
      </c>
      <c r="D28" s="525"/>
      <c r="E28" s="526"/>
      <c r="F28" s="523"/>
      <c r="G28" s="529"/>
      <c r="H28" s="521"/>
      <c r="I28" s="323" t="s">
        <v>55</v>
      </c>
      <c r="J28" s="324"/>
      <c r="K28" s="532"/>
      <c r="L28" s="532"/>
    </row>
    <row r="29" spans="1:12" ht="21.75" customHeight="1">
      <c r="A29" s="521"/>
      <c r="B29" s="524"/>
      <c r="C29" s="323" t="s">
        <v>56</v>
      </c>
      <c r="D29" s="525"/>
      <c r="E29" s="526"/>
      <c r="F29" s="524"/>
      <c r="G29" s="530"/>
      <c r="H29" s="531"/>
      <c r="I29" s="323" t="s">
        <v>56</v>
      </c>
      <c r="J29" s="324"/>
      <c r="K29" s="532"/>
      <c r="L29" s="532"/>
    </row>
  </sheetData>
  <mergeCells count="12">
    <mergeCell ref="K27:L27"/>
    <mergeCell ref="D28:E28"/>
    <mergeCell ref="K28:L28"/>
    <mergeCell ref="D29:E29"/>
    <mergeCell ref="K29:L29"/>
    <mergeCell ref="D5:I5"/>
    <mergeCell ref="D7:I7"/>
    <mergeCell ref="A8:B8"/>
    <mergeCell ref="A27:A29"/>
    <mergeCell ref="B27:B29"/>
    <mergeCell ref="D27:E27"/>
    <mergeCell ref="F27:H29"/>
  </mergeCells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nr.3.2</vt:lpstr>
      <vt:lpstr>Aneksi nr.4</vt:lpstr>
      <vt:lpstr>'Aneksi nr.1.1'!JR_PAGE_ANCHOR_0_1</vt:lpstr>
      <vt:lpstr>'Aneksi nr.1.2'!JR_PAGE_ANCHOR_0_1</vt:lpstr>
      <vt:lpstr>'Aneksi nr.2'!JR_PAGE_ANCHOR_0_1</vt:lpstr>
      <vt:lpstr>'Aneksi nr.2.1'!JR_PAGE_ANCHOR_0_1</vt:lpstr>
      <vt:lpstr>'Aneksi nr.3'!JR_PAGE_ANCHOR_0_1</vt:lpstr>
      <vt:lpstr>'Aneksi nr.3.1'!JR_PAGE_ANCHOR_0_1</vt:lpstr>
      <vt:lpstr>'Aneksi nr.3.2'!JR_PAGE_ANCHOR_0_1</vt:lpstr>
      <vt:lpstr>'Aneksi nr.4'!JR_PAGE_ANCHOR_0_1</vt:lpstr>
      <vt:lpstr>JR_PAGE_ANCHOR_0_1</vt:lpstr>
      <vt:lpstr>'Aneksi nr.3.2'!Print_Titles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2023-05-30T07:26:44Z</dcterms:created>
  <dcterms:modified xsi:type="dcterms:W3CDTF">2025-05-21T10:39:27Z</dcterms:modified>
</cp:coreProperties>
</file>